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4895" windowHeight="7875"/>
  </bookViews>
  <sheets>
    <sheet name="т.54" sheetId="1" r:id="rId1"/>
    <sheet name="Лист2" sheetId="2" r:id="rId2"/>
    <sheet name="Лист3" sheetId="3" r:id="rId3"/>
  </sheets>
  <definedNames>
    <definedName name="_xlnm.Print_Titles" localSheetId="0">т.54!$4:$8</definedName>
  </definedNames>
  <calcPr calcId="144525"/>
</workbook>
</file>

<file path=xl/calcChain.xml><?xml version="1.0" encoding="utf-8"?>
<calcChain xmlns="http://schemas.openxmlformats.org/spreadsheetml/2006/main">
  <c r="F30" i="1" l="1"/>
  <c r="G30" i="1"/>
  <c r="H30" i="1"/>
  <c r="F31" i="1"/>
  <c r="G31" i="1"/>
  <c r="H31" i="1"/>
  <c r="F32" i="1"/>
  <c r="G32" i="1"/>
  <c r="H32" i="1"/>
  <c r="F33" i="1"/>
  <c r="G33" i="1"/>
  <c r="H38" i="1" l="1"/>
  <c r="H39" i="1" s="1"/>
  <c r="G38" i="1"/>
  <c r="G39" i="1" s="1"/>
  <c r="F38" i="1"/>
  <c r="F39" i="1" s="1"/>
  <c r="H25" i="1"/>
  <c r="H23" i="1"/>
  <c r="G25" i="1"/>
  <c r="G24" i="1"/>
  <c r="G23" i="1"/>
  <c r="F26" i="1"/>
  <c r="F25" i="1"/>
  <c r="F24" i="1"/>
  <c r="F23" i="1"/>
  <c r="H26" i="1"/>
  <c r="H24" i="1"/>
  <c r="H19" i="1"/>
  <c r="H18" i="1"/>
  <c r="H17" i="1"/>
  <c r="G19" i="1"/>
  <c r="G18" i="1"/>
  <c r="G17" i="1"/>
  <c r="F17" i="1"/>
  <c r="F19" i="1"/>
  <c r="F18" i="1"/>
  <c r="H12" i="1"/>
  <c r="G12" i="1"/>
  <c r="G11" i="1" s="1"/>
  <c r="H11" i="1"/>
  <c r="F12" i="1"/>
  <c r="F11" i="1" s="1"/>
</calcChain>
</file>

<file path=xl/sharedStrings.xml><?xml version="1.0" encoding="utf-8"?>
<sst xmlns="http://schemas.openxmlformats.org/spreadsheetml/2006/main" count="81" uniqueCount="60">
  <si>
    <t>Забайкальский край</t>
  </si>
  <si>
    <t>Все респонденты</t>
  </si>
  <si>
    <t>в том числе проживают</t>
  </si>
  <si>
    <t>в городских населенных пунктах - всего</t>
  </si>
  <si>
    <t>в сельских населенных пунктах - всего</t>
  </si>
  <si>
    <t>А</t>
  </si>
  <si>
    <t>Б</t>
  </si>
  <si>
    <t>01</t>
  </si>
  <si>
    <t>Лица старше трудоспособного возраста и/или инвалиды всех возрастных групп - всего</t>
  </si>
  <si>
    <t>...</t>
  </si>
  <si>
    <t>в том числе</t>
  </si>
  <si>
    <t>02</t>
  </si>
  <si>
    <t>имеют право на получение бесплатного (или льготного) лекарственного обеспечения</t>
  </si>
  <si>
    <t>03</t>
  </si>
  <si>
    <t>не имеют права на получение бесплатного (или льготного) лекарственного обеспечения</t>
  </si>
  <si>
    <t>04</t>
  </si>
  <si>
    <t>не определено</t>
  </si>
  <si>
    <t>05</t>
  </si>
  <si>
    <t>Лица старше трудоспособного возраста и/или инвалиды всех возрастных групп, имеющие право на получение бесплатного (или льготного) лекарственного обеспечения - всего</t>
  </si>
  <si>
    <t>в том числе по основанию</t>
  </si>
  <si>
    <t>06</t>
  </si>
  <si>
    <t>при получении набора социальных услуг</t>
  </si>
  <si>
    <t>07</t>
  </si>
  <si>
    <t>в связи с хроническим заболеванием</t>
  </si>
  <si>
    <t>08</t>
  </si>
  <si>
    <t>по другому основанию</t>
  </si>
  <si>
    <t>09</t>
  </si>
  <si>
    <t>Лица старше трудоспособного возраста и/или инвалиды всех возрастных групп, имеющие право на получение бесплатного (или льготного) лекарственного обеспечения – всего</t>
  </si>
  <si>
    <t>в том числе, за последние 12 месяцев получали:</t>
  </si>
  <si>
    <t>10</t>
  </si>
  <si>
    <t>бесплатное лекарственное обеспечение</t>
  </si>
  <si>
    <t>11</t>
  </si>
  <si>
    <t>лекарственное обеспечение по льготным ценам</t>
  </si>
  <si>
    <t>12</t>
  </si>
  <si>
    <t>денежное возмещение стоимости бесплатного лекарственного обеспечения</t>
  </si>
  <si>
    <t>13</t>
  </si>
  <si>
    <t>ничего из перечисленного</t>
  </si>
  <si>
    <t>18</t>
  </si>
  <si>
    <t>Лица старше трудоспособного возраста и/или инвалиды всех возрастных групп, получавшие за последние 12 месяцев денежное возмещение стоимости бесплатного лекарственного обеспечения – всего</t>
  </si>
  <si>
    <t>по причинам отказа от получения бесплатного лекарственного обеспечения</t>
  </si>
  <si>
    <t>19</t>
  </si>
  <si>
    <t>ограничения при выписке бесплатных лекарств</t>
  </si>
  <si>
    <t>20</t>
  </si>
  <si>
    <t>очереди и другие трудности при выписке бесплатных рецептов</t>
  </si>
  <si>
    <t>21</t>
  </si>
  <si>
    <t>ограничения в отпуске (или отсутствие) необходимых бесплатных лекарств в аптеках</t>
  </si>
  <si>
    <t>22</t>
  </si>
  <si>
    <t>другие причины</t>
  </si>
  <si>
    <t>23</t>
  </si>
  <si>
    <t>30</t>
  </si>
  <si>
    <t>в том числе за последние 12 месяцев</t>
  </si>
  <si>
    <t>31</t>
  </si>
  <si>
    <t>имели право на получение бесплатной путевки на санаторно-курортное лечение</t>
  </si>
  <si>
    <t>32</t>
  </si>
  <si>
    <t>не имели права на получение бесплатной путевки на санаторно-курортное лечение</t>
  </si>
  <si>
    <t>33</t>
  </si>
  <si>
    <t>2015 год</t>
  </si>
  <si>
    <t>2017 год</t>
  </si>
  <si>
    <t>в процентах</t>
  </si>
  <si>
    <t>ПРАВО НА ПОЛУЧЕНИЕ ЛЕКАРСТВЕННОГО ОБЕСПЕЧЕНИЯ И САНАТОРНО-КУРОРТНОГО ЛЕЧЕНИЯ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</si>
</sst>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Font="1"/>
    <xf numFmtId="1" fontId="4" fillId="0" borderId="0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horizontal="right"/>
    </xf>
    <xf numFmtId="0" fontId="7" fillId="0" borderId="0" xfId="1" applyFont="1"/>
    <xf numFmtId="49" fontId="6" fillId="0" borderId="7" xfId="1" applyNumberFormat="1" applyFont="1" applyBorder="1" applyAlignment="1">
      <alignment horizontal="right" vertical="center" wrapText="1"/>
    </xf>
    <xf numFmtId="0" fontId="6" fillId="0" borderId="8" xfId="1" applyFont="1" applyBorder="1" applyAlignment="1">
      <alignment horizontal="left" vertical="center" wrapText="1" indent="2"/>
    </xf>
    <xf numFmtId="0" fontId="6" fillId="0" borderId="8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6" fillId="0" borderId="8" xfId="1" applyFont="1" applyBorder="1" applyAlignment="1">
      <alignment horizontal="left" vertical="center" wrapText="1" indent="3"/>
    </xf>
    <xf numFmtId="164" fontId="6" fillId="0" borderId="8" xfId="1" applyNumberFormat="1" applyFont="1" applyBorder="1" applyAlignment="1">
      <alignment horizontal="right"/>
    </xf>
    <xf numFmtId="164" fontId="6" fillId="0" borderId="8" xfId="1" applyNumberFormat="1" applyFont="1" applyBorder="1" applyAlignment="1"/>
    <xf numFmtId="0" fontId="6" fillId="0" borderId="8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 indent="4"/>
    </xf>
    <xf numFmtId="49" fontId="6" fillId="0" borderId="7" xfId="1" applyNumberFormat="1" applyFont="1" applyBorder="1" applyAlignment="1">
      <alignment horizontal="right" vertical="center" wrapText="1" indent="2"/>
    </xf>
    <xf numFmtId="0" fontId="6" fillId="0" borderId="8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horizontal="left" vertical="center" wrapText="1" indent="1"/>
    </xf>
    <xf numFmtId="49" fontId="6" fillId="0" borderId="10" xfId="1" applyNumberFormat="1" applyFont="1" applyBorder="1" applyAlignment="1">
      <alignment horizontal="right" vertical="center" wrapText="1"/>
    </xf>
    <xf numFmtId="49" fontId="2" fillId="0" borderId="0" xfId="1" applyNumberFormat="1" applyFont="1" applyAlignment="1">
      <alignment horizontal="right"/>
    </xf>
    <xf numFmtId="49" fontId="2" fillId="0" borderId="0" xfId="1" applyNumberFormat="1" applyFont="1" applyAlignment="1">
      <alignment horizontal="left" wrapText="1"/>
    </xf>
    <xf numFmtId="0" fontId="2" fillId="0" borderId="0" xfId="1" applyFont="1"/>
    <xf numFmtId="49" fontId="2" fillId="0" borderId="0" xfId="1" applyNumberFormat="1" applyFont="1" applyAlignment="1">
      <alignment horizontal="left"/>
    </xf>
    <xf numFmtId="1" fontId="5" fillId="0" borderId="0" xfId="1" applyNumberFormat="1" applyFont="1" applyBorder="1" applyAlignment="1">
      <alignment horizontal="left" wrapText="1"/>
    </xf>
    <xf numFmtId="1" fontId="6" fillId="0" borderId="3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7" fillId="0" borderId="8" xfId="1" applyFont="1" applyBorder="1"/>
    <xf numFmtId="164" fontId="9" fillId="0" borderId="8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9" fillId="0" borderId="0" xfId="1" applyFont="1" applyAlignment="1">
      <alignment horizontal="right"/>
    </xf>
    <xf numFmtId="164" fontId="9" fillId="0" borderId="8" xfId="1" applyNumberFormat="1" applyFont="1" applyBorder="1" applyAlignment="1"/>
    <xf numFmtId="164" fontId="9" fillId="0" borderId="11" xfId="1" applyNumberFormat="1" applyFont="1" applyBorder="1" applyAlignment="1">
      <alignment horizontal="right"/>
    </xf>
    <xf numFmtId="0" fontId="10" fillId="0" borderId="0" xfId="1" applyFont="1"/>
    <xf numFmtId="0" fontId="11" fillId="0" borderId="0" xfId="1" applyFont="1"/>
    <xf numFmtId="0" fontId="9" fillId="0" borderId="13" xfId="1" applyFont="1" applyBorder="1" applyAlignment="1">
      <alignment horizontal="right"/>
    </xf>
    <xf numFmtId="0" fontId="7" fillId="0" borderId="13" xfId="1" applyFont="1" applyBorder="1"/>
    <xf numFmtId="164" fontId="7" fillId="0" borderId="8" xfId="1" applyNumberFormat="1" applyFont="1" applyBorder="1"/>
    <xf numFmtId="0" fontId="6" fillId="0" borderId="11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center" vertical="center" wrapText="1"/>
    </xf>
    <xf numFmtId="1" fontId="5" fillId="0" borderId="0" xfId="1" applyNumberFormat="1" applyFont="1" applyBorder="1" applyAlignment="1">
      <alignment horizontal="left" wrapText="1"/>
    </xf>
    <xf numFmtId="1" fontId="5" fillId="0" borderId="4" xfId="1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" fontId="4" fillId="0" borderId="5" xfId="1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>
      <alignment horizontal="center" vertical="center" wrapText="1"/>
    </xf>
    <xf numFmtId="1" fontId="4" fillId="0" borderId="9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13" workbookViewId="0">
      <selection activeCell="E28" sqref="E28"/>
    </sheetView>
  </sheetViews>
  <sheetFormatPr defaultColWidth="9.140625" defaultRowHeight="15" x14ac:dyDescent="0.25"/>
  <cols>
    <col min="1" max="1" width="4.28515625" style="1" customWidth="1"/>
    <col min="2" max="2" width="41.140625" style="26" customWidth="1"/>
    <col min="3" max="4" width="15.140625" style="25" customWidth="1"/>
    <col min="5" max="5" width="15.140625" style="2" customWidth="1"/>
    <col min="6" max="6" width="12.7109375" customWidth="1"/>
    <col min="7" max="8" width="10.85546875" customWidth="1"/>
  </cols>
  <sheetData>
    <row r="1" spans="1:8" x14ac:dyDescent="0.25">
      <c r="A1" s="47" t="s">
        <v>59</v>
      </c>
      <c r="B1" s="47"/>
      <c r="C1" s="47"/>
      <c r="D1" s="47"/>
      <c r="E1" s="47"/>
      <c r="F1" s="47"/>
      <c r="G1" s="47"/>
      <c r="H1" s="47"/>
    </row>
    <row r="2" spans="1:8" ht="14.25" customHeight="1" x14ac:dyDescent="0.25">
      <c r="A2" s="43"/>
      <c r="B2" s="43"/>
      <c r="C2" s="47" t="s">
        <v>0</v>
      </c>
      <c r="D2" s="52"/>
      <c r="E2" s="52"/>
    </row>
    <row r="3" spans="1:8" ht="15.75" customHeight="1" x14ac:dyDescent="0.25">
      <c r="A3" s="27"/>
      <c r="B3" s="27"/>
      <c r="C3" s="3"/>
      <c r="D3" s="3"/>
      <c r="E3" s="3"/>
      <c r="G3" s="48" t="s">
        <v>58</v>
      </c>
      <c r="H3" s="48"/>
    </row>
    <row r="4" spans="1:8" s="25" customFormat="1" ht="15.75" customHeight="1" x14ac:dyDescent="0.2">
      <c r="A4" s="44"/>
      <c r="B4" s="44"/>
      <c r="C4" s="49" t="s">
        <v>56</v>
      </c>
      <c r="D4" s="50"/>
      <c r="E4" s="51"/>
      <c r="F4" s="49" t="s">
        <v>57</v>
      </c>
      <c r="G4" s="50"/>
      <c r="H4" s="51"/>
    </row>
    <row r="5" spans="1:8" s="25" customFormat="1" ht="15" customHeight="1" x14ac:dyDescent="0.2">
      <c r="A5" s="45"/>
      <c r="B5" s="45"/>
      <c r="C5" s="42" t="s">
        <v>1</v>
      </c>
      <c r="D5" s="42" t="s">
        <v>2</v>
      </c>
      <c r="E5" s="42"/>
      <c r="F5" s="42" t="s">
        <v>1</v>
      </c>
      <c r="G5" s="42" t="s">
        <v>2</v>
      </c>
      <c r="H5" s="42"/>
    </row>
    <row r="6" spans="1:8" s="25" customFormat="1" ht="17.25" customHeight="1" x14ac:dyDescent="0.2">
      <c r="A6" s="45"/>
      <c r="B6" s="45"/>
      <c r="C6" s="42"/>
      <c r="D6" s="42" t="s">
        <v>3</v>
      </c>
      <c r="E6" s="42" t="s">
        <v>4</v>
      </c>
      <c r="F6" s="42"/>
      <c r="G6" s="42" t="s">
        <v>3</v>
      </c>
      <c r="H6" s="42" t="s">
        <v>4</v>
      </c>
    </row>
    <row r="7" spans="1:8" s="25" customFormat="1" ht="30" customHeight="1" x14ac:dyDescent="0.2">
      <c r="A7" s="46"/>
      <c r="B7" s="46"/>
      <c r="C7" s="42"/>
      <c r="D7" s="42"/>
      <c r="E7" s="42"/>
      <c r="F7" s="42"/>
      <c r="G7" s="42"/>
      <c r="H7" s="42"/>
    </row>
    <row r="8" spans="1:8" s="25" customFormat="1" ht="14.25" x14ac:dyDescent="0.2">
      <c r="A8" s="28" t="s">
        <v>5</v>
      </c>
      <c r="B8" s="29" t="s">
        <v>6</v>
      </c>
      <c r="C8" s="5">
        <v>1</v>
      </c>
      <c r="D8" s="4">
        <v>2</v>
      </c>
      <c r="E8" s="4">
        <v>3</v>
      </c>
      <c r="F8" s="5">
        <v>4</v>
      </c>
      <c r="G8" s="4">
        <v>5</v>
      </c>
      <c r="H8" s="5">
        <v>6</v>
      </c>
    </row>
    <row r="9" spans="1:8" s="9" customFormat="1" ht="22.5" x14ac:dyDescent="0.2">
      <c r="A9" s="6" t="s">
        <v>7</v>
      </c>
      <c r="B9" s="7" t="s">
        <v>8</v>
      </c>
      <c r="C9" s="8">
        <v>100</v>
      </c>
      <c r="D9" s="8">
        <v>100</v>
      </c>
      <c r="E9" s="8">
        <v>100</v>
      </c>
      <c r="F9" s="8">
        <v>100</v>
      </c>
      <c r="G9" s="8">
        <v>100</v>
      </c>
      <c r="H9" s="8">
        <v>100</v>
      </c>
    </row>
    <row r="10" spans="1:8" s="9" customFormat="1" ht="11.25" x14ac:dyDescent="0.2">
      <c r="A10" s="10"/>
      <c r="B10" s="11" t="s">
        <v>10</v>
      </c>
      <c r="C10" s="12"/>
      <c r="D10" s="13"/>
      <c r="E10" s="12"/>
      <c r="F10" s="12"/>
      <c r="G10" s="13"/>
      <c r="H10" s="12"/>
    </row>
    <row r="11" spans="1:8" s="9" customFormat="1" ht="22.5" x14ac:dyDescent="0.2">
      <c r="A11" s="10" t="s">
        <v>11</v>
      </c>
      <c r="B11" s="14" t="s">
        <v>12</v>
      </c>
      <c r="C11" s="15">
        <v>30.818718216372002</v>
      </c>
      <c r="D11" s="15">
        <v>26.381787544647601</v>
      </c>
      <c r="E11" s="15">
        <v>42.000765701061702</v>
      </c>
      <c r="F11" s="40">
        <f>100-F12</f>
        <v>15.974440894568687</v>
      </c>
      <c r="G11" s="40">
        <f t="shared" ref="G11:H11" si="0">100-G12</f>
        <v>11.5</v>
      </c>
      <c r="H11" s="40">
        <f t="shared" si="0"/>
        <v>23.893805309734518</v>
      </c>
    </row>
    <row r="12" spans="1:8" s="9" customFormat="1" ht="22.5" x14ac:dyDescent="0.2">
      <c r="A12" s="10" t="s">
        <v>13</v>
      </c>
      <c r="B12" s="14" t="s">
        <v>14</v>
      </c>
      <c r="C12" s="15">
        <v>67.546207404420301</v>
      </c>
      <c r="D12" s="15">
        <v>71.334356028528603</v>
      </c>
      <c r="E12" s="15">
        <v>57.999234298938298</v>
      </c>
      <c r="F12" s="15">
        <f>263*100/313</f>
        <v>84.025559105431313</v>
      </c>
      <c r="G12" s="15">
        <f>177*100/200</f>
        <v>88.5</v>
      </c>
      <c r="H12" s="15">
        <f>86*100/113</f>
        <v>76.106194690265482</v>
      </c>
    </row>
    <row r="13" spans="1:8" s="9" customFormat="1" ht="11.25" x14ac:dyDescent="0.2">
      <c r="A13" s="10" t="s">
        <v>15</v>
      </c>
      <c r="B13" s="14" t="s">
        <v>16</v>
      </c>
      <c r="C13" s="16">
        <v>1.6350743792076701</v>
      </c>
      <c r="D13" s="15">
        <v>2.28385642682376</v>
      </c>
      <c r="E13" s="15">
        <v>0</v>
      </c>
      <c r="F13" s="30"/>
      <c r="G13" s="30"/>
      <c r="H13" s="30"/>
    </row>
    <row r="14" spans="1:8" s="9" customFormat="1" ht="11.25" x14ac:dyDescent="0.2">
      <c r="A14" s="10"/>
      <c r="B14" s="17"/>
      <c r="C14" s="12"/>
      <c r="D14" s="13"/>
      <c r="E14" s="12"/>
      <c r="F14" s="30"/>
      <c r="G14" s="30"/>
      <c r="H14" s="30"/>
    </row>
    <row r="15" spans="1:8" s="9" customFormat="1" ht="45" x14ac:dyDescent="0.2">
      <c r="A15" s="10" t="s">
        <v>17</v>
      </c>
      <c r="B15" s="17" t="s">
        <v>18</v>
      </c>
      <c r="C15" s="31">
        <v>100</v>
      </c>
      <c r="D15" s="31">
        <v>100</v>
      </c>
      <c r="E15" s="31" t="s">
        <v>9</v>
      </c>
      <c r="F15" s="31">
        <v>100</v>
      </c>
      <c r="G15" s="31">
        <v>100</v>
      </c>
      <c r="H15" s="31">
        <v>100</v>
      </c>
    </row>
    <row r="16" spans="1:8" s="9" customFormat="1" ht="11.25" x14ac:dyDescent="0.2">
      <c r="A16" s="10"/>
      <c r="B16" s="18" t="s">
        <v>19</v>
      </c>
      <c r="C16" s="32"/>
      <c r="D16" s="33"/>
      <c r="E16" s="32"/>
      <c r="F16" s="12"/>
      <c r="G16" s="13"/>
      <c r="H16" s="12"/>
    </row>
    <row r="17" spans="1:9" s="9" customFormat="1" ht="11.25" x14ac:dyDescent="0.2">
      <c r="A17" s="10" t="s">
        <v>20</v>
      </c>
      <c r="B17" s="14" t="s">
        <v>21</v>
      </c>
      <c r="C17" s="31">
        <v>76.355095712444594</v>
      </c>
      <c r="D17" s="31">
        <v>74.478707500696999</v>
      </c>
      <c r="E17" s="31" t="s">
        <v>9</v>
      </c>
      <c r="F17" s="15">
        <f>64*100/79</f>
        <v>81.012658227848107</v>
      </c>
      <c r="G17" s="15">
        <f>37*100/47</f>
        <v>78.723404255319153</v>
      </c>
      <c r="H17" s="15">
        <f>27*100/32</f>
        <v>84.375</v>
      </c>
    </row>
    <row r="18" spans="1:9" s="9" customFormat="1" ht="11.25" x14ac:dyDescent="0.2">
      <c r="A18" s="10" t="s">
        <v>22</v>
      </c>
      <c r="B18" s="14" t="s">
        <v>23</v>
      </c>
      <c r="C18" s="31">
        <v>23.644904287555399</v>
      </c>
      <c r="D18" s="31">
        <v>25.521292499303001</v>
      </c>
      <c r="E18" s="31" t="s">
        <v>9</v>
      </c>
      <c r="F18" s="15">
        <f>12*100/79</f>
        <v>15.189873417721518</v>
      </c>
      <c r="G18" s="15">
        <f>8*100/47</f>
        <v>17.021276595744681</v>
      </c>
      <c r="H18" s="15">
        <f>4*100/32</f>
        <v>12.5</v>
      </c>
    </row>
    <row r="19" spans="1:9" s="9" customFormat="1" ht="11.25" x14ac:dyDescent="0.2">
      <c r="A19" s="10" t="s">
        <v>24</v>
      </c>
      <c r="B19" s="14" t="s">
        <v>25</v>
      </c>
      <c r="C19" s="31">
        <v>0</v>
      </c>
      <c r="D19" s="31">
        <v>0</v>
      </c>
      <c r="E19" s="31" t="s">
        <v>9</v>
      </c>
      <c r="F19" s="15">
        <f>3*100/79</f>
        <v>3.7974683544303796</v>
      </c>
      <c r="G19" s="15">
        <f>2*100/47</f>
        <v>4.2553191489361701</v>
      </c>
      <c r="H19" s="15">
        <f>1*100/32</f>
        <v>3.125</v>
      </c>
    </row>
    <row r="20" spans="1:9" s="9" customFormat="1" ht="11.25" x14ac:dyDescent="0.2">
      <c r="A20" s="10"/>
      <c r="B20" s="14"/>
      <c r="C20" s="32"/>
      <c r="D20" s="33"/>
      <c r="E20" s="38"/>
      <c r="F20" s="38"/>
      <c r="G20" s="38"/>
      <c r="H20" s="38"/>
      <c r="I20" s="39"/>
    </row>
    <row r="21" spans="1:9" s="9" customFormat="1" ht="45" x14ac:dyDescent="0.2">
      <c r="A21" s="10" t="s">
        <v>26</v>
      </c>
      <c r="B21" s="17" t="s">
        <v>27</v>
      </c>
      <c r="C21" s="31">
        <v>100</v>
      </c>
      <c r="D21" s="31">
        <v>100</v>
      </c>
      <c r="E21" s="31" t="s">
        <v>9</v>
      </c>
      <c r="F21" s="15">
        <v>100</v>
      </c>
      <c r="G21" s="15">
        <v>100</v>
      </c>
      <c r="H21" s="15">
        <v>100</v>
      </c>
    </row>
    <row r="22" spans="1:9" s="9" customFormat="1" ht="14.25" customHeight="1" x14ac:dyDescent="0.2">
      <c r="A22" s="19"/>
      <c r="B22" s="14" t="s">
        <v>28</v>
      </c>
      <c r="C22" s="32"/>
      <c r="D22" s="33"/>
      <c r="E22" s="32"/>
      <c r="F22" s="12"/>
      <c r="G22" s="13"/>
      <c r="H22" s="12"/>
    </row>
    <row r="23" spans="1:9" s="9" customFormat="1" ht="11.25" x14ac:dyDescent="0.2">
      <c r="A23" s="10" t="s">
        <v>29</v>
      </c>
      <c r="B23" s="11" t="s">
        <v>30</v>
      </c>
      <c r="C23" s="31">
        <v>30.2979680688622</v>
      </c>
      <c r="D23" s="31">
        <v>15.507438490342899</v>
      </c>
      <c r="E23" s="31" t="s">
        <v>9</v>
      </c>
      <c r="F23" s="15">
        <f>22*100/79</f>
        <v>27.848101265822784</v>
      </c>
      <c r="G23" s="15">
        <f>10*100/47</f>
        <v>21.276595744680851</v>
      </c>
      <c r="H23" s="15">
        <f>12*100/32</f>
        <v>37.5</v>
      </c>
    </row>
    <row r="24" spans="1:9" s="9" customFormat="1" ht="11.25" x14ac:dyDescent="0.2">
      <c r="A24" s="10" t="s">
        <v>31</v>
      </c>
      <c r="B24" s="11" t="s">
        <v>32</v>
      </c>
      <c r="C24" s="31">
        <v>1.43793140006312</v>
      </c>
      <c r="D24" s="31">
        <v>2.3462798249989998</v>
      </c>
      <c r="E24" s="31" t="s">
        <v>9</v>
      </c>
      <c r="F24" s="15">
        <f>2*100/79</f>
        <v>2.5316455696202533</v>
      </c>
      <c r="G24" s="15">
        <f>1*100/47</f>
        <v>2.1276595744680851</v>
      </c>
      <c r="H24" s="15">
        <f t="shared" ref="H24:H26" si="1">1*100/32</f>
        <v>3.125</v>
      </c>
    </row>
    <row r="25" spans="1:9" s="9" customFormat="1" ht="22.5" x14ac:dyDescent="0.2">
      <c r="A25" s="10" t="s">
        <v>33</v>
      </c>
      <c r="B25" s="11" t="s">
        <v>34</v>
      </c>
      <c r="C25" s="31">
        <v>66.390458955954898</v>
      </c>
      <c r="D25" s="31">
        <v>79.089051397601395</v>
      </c>
      <c r="E25" s="31" t="s">
        <v>9</v>
      </c>
      <c r="F25" s="15">
        <f>45*100/79</f>
        <v>56.962025316455694</v>
      </c>
      <c r="G25" s="15">
        <f>27*100/47</f>
        <v>57.446808510638299</v>
      </c>
      <c r="H25" s="15">
        <f>18*100/32</f>
        <v>56.25</v>
      </c>
    </row>
    <row r="26" spans="1:9" s="9" customFormat="1" ht="11.25" x14ac:dyDescent="0.2">
      <c r="A26" s="10" t="s">
        <v>35</v>
      </c>
      <c r="B26" s="11" t="s">
        <v>36</v>
      </c>
      <c r="C26" s="34">
        <v>1.8736415751197399</v>
      </c>
      <c r="D26" s="31">
        <v>3.0572302870566799</v>
      </c>
      <c r="E26" s="31" t="s">
        <v>9</v>
      </c>
      <c r="F26" s="15">
        <f>10*100/79</f>
        <v>12.658227848101266</v>
      </c>
      <c r="G26" s="15">
        <v>13.2</v>
      </c>
      <c r="H26" s="15">
        <f t="shared" si="1"/>
        <v>3.125</v>
      </c>
    </row>
    <row r="27" spans="1:9" s="9" customFormat="1" ht="11.25" x14ac:dyDescent="0.2">
      <c r="A27" s="10"/>
      <c r="B27" s="14"/>
      <c r="C27" s="32"/>
      <c r="D27" s="33"/>
      <c r="E27" s="32"/>
      <c r="F27" s="30"/>
      <c r="G27" s="30"/>
      <c r="H27" s="30"/>
    </row>
    <row r="28" spans="1:9" s="9" customFormat="1" ht="56.25" x14ac:dyDescent="0.2">
      <c r="A28" s="10" t="s">
        <v>37</v>
      </c>
      <c r="B28" s="17" t="s">
        <v>38</v>
      </c>
      <c r="C28" s="31">
        <v>100</v>
      </c>
      <c r="D28" s="31">
        <v>100</v>
      </c>
      <c r="E28" s="31" t="s">
        <v>9</v>
      </c>
      <c r="F28" s="15">
        <v>100</v>
      </c>
      <c r="G28" s="15">
        <v>100</v>
      </c>
      <c r="H28" s="15">
        <v>100</v>
      </c>
    </row>
    <row r="29" spans="1:9" s="9" customFormat="1" ht="22.5" x14ac:dyDescent="0.2">
      <c r="A29" s="19"/>
      <c r="B29" s="21" t="s">
        <v>39</v>
      </c>
      <c r="C29" s="32"/>
      <c r="D29" s="32"/>
      <c r="E29" s="32"/>
      <c r="F29" s="12"/>
      <c r="G29" s="13"/>
      <c r="H29" s="12"/>
    </row>
    <row r="30" spans="1:9" s="9" customFormat="1" ht="11.25" x14ac:dyDescent="0.2">
      <c r="A30" s="10" t="s">
        <v>40</v>
      </c>
      <c r="B30" s="11" t="s">
        <v>41</v>
      </c>
      <c r="C30" s="31">
        <v>31.496149194228298</v>
      </c>
      <c r="D30" s="31">
        <v>31.496149194228298</v>
      </c>
      <c r="E30" s="31" t="s">
        <v>9</v>
      </c>
      <c r="F30" s="15">
        <f>21*100/45</f>
        <v>46.666666666666664</v>
      </c>
      <c r="G30" s="15">
        <f>14*100/27</f>
        <v>51.851851851851855</v>
      </c>
      <c r="H30" s="15">
        <f>7*100/18</f>
        <v>38.888888888888886</v>
      </c>
    </row>
    <row r="31" spans="1:9" s="9" customFormat="1" ht="22.5" x14ac:dyDescent="0.2">
      <c r="A31" s="10" t="s">
        <v>42</v>
      </c>
      <c r="B31" s="11" t="s">
        <v>43</v>
      </c>
      <c r="C31" s="31">
        <v>32.7468993210178</v>
      </c>
      <c r="D31" s="31">
        <v>32.7468993210178</v>
      </c>
      <c r="E31" s="31" t="s">
        <v>9</v>
      </c>
      <c r="F31" s="15">
        <f>11*100/45</f>
        <v>24.444444444444443</v>
      </c>
      <c r="G31" s="15">
        <f>8*100/27</f>
        <v>29.62962962962963</v>
      </c>
      <c r="H31" s="15">
        <f>3*100/18</f>
        <v>16.666666666666668</v>
      </c>
    </row>
    <row r="32" spans="1:9" s="9" customFormat="1" ht="22.5" x14ac:dyDescent="0.2">
      <c r="A32" s="10" t="s">
        <v>44</v>
      </c>
      <c r="B32" s="11" t="s">
        <v>45</v>
      </c>
      <c r="C32" s="31">
        <v>74.877137479440407</v>
      </c>
      <c r="D32" s="31">
        <v>74.877137479440407</v>
      </c>
      <c r="E32" s="31" t="s">
        <v>9</v>
      </c>
      <c r="F32" s="15">
        <f>29*100/45</f>
        <v>64.444444444444443</v>
      </c>
      <c r="G32" s="15">
        <f>17*100/27</f>
        <v>62.962962962962962</v>
      </c>
      <c r="H32" s="15">
        <f>12*100/18</f>
        <v>66.666666666666671</v>
      </c>
    </row>
    <row r="33" spans="1:8" s="9" customFormat="1" ht="11.25" x14ac:dyDescent="0.2">
      <c r="A33" s="10" t="s">
        <v>46</v>
      </c>
      <c r="B33" s="11" t="s">
        <v>47</v>
      </c>
      <c r="C33" s="31">
        <v>17.526560002860499</v>
      </c>
      <c r="D33" s="31">
        <v>17.526560002860499</v>
      </c>
      <c r="E33" s="31" t="s">
        <v>9</v>
      </c>
      <c r="F33" s="15">
        <f>10*100/45</f>
        <v>22.222222222222221</v>
      </c>
      <c r="G33" s="15">
        <f>10*100/27</f>
        <v>37.037037037037038</v>
      </c>
      <c r="H33" s="15">
        <v>0</v>
      </c>
    </row>
    <row r="34" spans="1:8" s="9" customFormat="1" ht="11.25" x14ac:dyDescent="0.2">
      <c r="A34" s="10" t="s">
        <v>48</v>
      </c>
      <c r="B34" s="11" t="s">
        <v>16</v>
      </c>
      <c r="C34" s="31">
        <v>0</v>
      </c>
      <c r="D34" s="31">
        <v>0</v>
      </c>
      <c r="E34" s="31" t="s">
        <v>9</v>
      </c>
      <c r="F34" s="15">
        <v>0</v>
      </c>
      <c r="G34" s="15">
        <v>0</v>
      </c>
      <c r="H34" s="15">
        <v>0</v>
      </c>
    </row>
    <row r="35" spans="1:8" s="9" customFormat="1" ht="11.25" x14ac:dyDescent="0.2">
      <c r="A35" s="10"/>
      <c r="B35" s="14"/>
      <c r="C35" s="31"/>
      <c r="D35" s="33"/>
      <c r="E35" s="32"/>
      <c r="F35" s="30"/>
      <c r="G35" s="30"/>
      <c r="H35" s="30"/>
    </row>
    <row r="36" spans="1:8" ht="22.5" x14ac:dyDescent="0.25">
      <c r="A36" s="10" t="s">
        <v>49</v>
      </c>
      <c r="B36" s="17" t="s">
        <v>8</v>
      </c>
      <c r="C36" s="31">
        <v>100</v>
      </c>
      <c r="D36" s="31">
        <v>100</v>
      </c>
      <c r="E36" s="31">
        <v>100</v>
      </c>
      <c r="F36" s="15">
        <v>100</v>
      </c>
      <c r="G36" s="15">
        <v>100</v>
      </c>
      <c r="H36" s="15">
        <v>100</v>
      </c>
    </row>
    <row r="37" spans="1:8" x14ac:dyDescent="0.25">
      <c r="A37" s="19"/>
      <c r="B37" s="14" t="s">
        <v>50</v>
      </c>
      <c r="C37" s="32"/>
      <c r="D37" s="33"/>
      <c r="E37" s="32"/>
      <c r="F37" s="12"/>
      <c r="G37" s="13"/>
      <c r="H37" s="12"/>
    </row>
    <row r="38" spans="1:8" ht="22.5" x14ac:dyDescent="0.25">
      <c r="A38" s="10" t="s">
        <v>51</v>
      </c>
      <c r="B38" s="20" t="s">
        <v>52</v>
      </c>
      <c r="C38" s="31">
        <v>24.363722201704299</v>
      </c>
      <c r="D38" s="31">
        <v>19.777635357451</v>
      </c>
      <c r="E38" s="31">
        <v>35.921676259485402</v>
      </c>
      <c r="F38" s="31">
        <f>79*100/263</f>
        <v>30.038022813688212</v>
      </c>
      <c r="G38" s="31">
        <f>47*100/177</f>
        <v>26.55367231638418</v>
      </c>
      <c r="H38" s="31">
        <f>31*100/86</f>
        <v>36.046511627906973</v>
      </c>
    </row>
    <row r="39" spans="1:8" ht="22.5" x14ac:dyDescent="0.25">
      <c r="A39" s="10" t="s">
        <v>53</v>
      </c>
      <c r="B39" s="20" t="s">
        <v>54</v>
      </c>
      <c r="C39" s="31">
        <v>73.936370251761801</v>
      </c>
      <c r="D39" s="31">
        <v>77.847949860856303</v>
      </c>
      <c r="E39" s="31">
        <v>64.078323740514605</v>
      </c>
      <c r="F39" s="40">
        <f>100-F38</f>
        <v>69.961977186311785</v>
      </c>
      <c r="G39" s="40">
        <f t="shared" ref="G39:H39" si="2">100-G38</f>
        <v>73.44632768361582</v>
      </c>
      <c r="H39" s="40">
        <f t="shared" si="2"/>
        <v>63.953488372093027</v>
      </c>
    </row>
    <row r="40" spans="1:8" ht="14.25" customHeight="1" x14ac:dyDescent="0.25">
      <c r="A40" s="22" t="s">
        <v>55</v>
      </c>
      <c r="B40" s="41" t="s">
        <v>16</v>
      </c>
      <c r="C40" s="35">
        <v>1.69990754653391</v>
      </c>
      <c r="D40" s="35">
        <v>2.3744147816926802</v>
      </c>
      <c r="E40" s="35">
        <v>0</v>
      </c>
      <c r="F40" s="35">
        <v>0</v>
      </c>
      <c r="G40" s="35">
        <v>0</v>
      </c>
      <c r="H40" s="35">
        <v>0</v>
      </c>
    </row>
    <row r="41" spans="1:8" x14ac:dyDescent="0.25">
      <c r="A41" s="23"/>
      <c r="B41" s="24"/>
      <c r="C41" s="36"/>
      <c r="D41" s="36"/>
      <c r="E41" s="37"/>
    </row>
    <row r="42" spans="1:8" x14ac:dyDescent="0.25">
      <c r="A42" s="23"/>
      <c r="B42" s="24"/>
      <c r="C42" s="36"/>
      <c r="D42" s="36"/>
      <c r="E42" s="37"/>
    </row>
    <row r="43" spans="1:8" x14ac:dyDescent="0.25">
      <c r="A43" s="23"/>
      <c r="B43" s="24"/>
      <c r="C43" s="36"/>
      <c r="D43" s="36"/>
      <c r="E43" s="37"/>
    </row>
    <row r="44" spans="1:8" x14ac:dyDescent="0.25">
      <c r="A44" s="23"/>
      <c r="B44" s="24"/>
      <c r="C44" s="36"/>
      <c r="D44" s="36"/>
      <c r="E44" s="37"/>
    </row>
    <row r="45" spans="1:8" x14ac:dyDescent="0.25">
      <c r="A45" s="23"/>
      <c r="B45" s="24"/>
      <c r="C45" s="36"/>
      <c r="D45" s="36"/>
      <c r="E45" s="37"/>
    </row>
    <row r="46" spans="1:8" x14ac:dyDescent="0.25">
      <c r="A46" s="23"/>
      <c r="B46" s="24"/>
      <c r="C46" s="36"/>
      <c r="D46" s="36"/>
      <c r="E46" s="37"/>
    </row>
    <row r="47" spans="1:8" x14ac:dyDescent="0.25">
      <c r="A47" s="23"/>
      <c r="B47" s="24"/>
      <c r="C47" s="36"/>
      <c r="D47" s="36"/>
      <c r="E47" s="37"/>
    </row>
    <row r="48" spans="1:8" x14ac:dyDescent="0.25">
      <c r="A48" s="23"/>
      <c r="B48" s="24"/>
      <c r="C48" s="36"/>
      <c r="D48" s="36"/>
      <c r="E48" s="37"/>
    </row>
    <row r="49" spans="1:5" x14ac:dyDescent="0.25">
      <c r="A49" s="23"/>
      <c r="B49" s="24"/>
      <c r="C49" s="36"/>
      <c r="D49" s="36"/>
      <c r="E49" s="37"/>
    </row>
    <row r="50" spans="1:5" x14ac:dyDescent="0.25">
      <c r="A50" s="23"/>
      <c r="B50" s="24"/>
      <c r="C50" s="36"/>
      <c r="D50" s="36"/>
      <c r="E50" s="37"/>
    </row>
    <row r="51" spans="1:5" x14ac:dyDescent="0.25">
      <c r="A51" s="23"/>
      <c r="B51" s="24"/>
      <c r="C51" s="36"/>
      <c r="D51" s="36"/>
      <c r="E51" s="37"/>
    </row>
    <row r="52" spans="1:5" x14ac:dyDescent="0.25">
      <c r="A52" s="23"/>
      <c r="B52" s="24"/>
      <c r="C52" s="36"/>
      <c r="D52" s="36"/>
      <c r="E52" s="37"/>
    </row>
    <row r="53" spans="1:5" x14ac:dyDescent="0.25">
      <c r="A53" s="23"/>
      <c r="B53" s="24"/>
      <c r="C53" s="36"/>
      <c r="D53" s="36"/>
      <c r="E53" s="37"/>
    </row>
    <row r="54" spans="1:5" x14ac:dyDescent="0.25">
      <c r="A54" s="23"/>
      <c r="B54" s="24"/>
      <c r="C54" s="36"/>
      <c r="D54" s="36"/>
      <c r="E54" s="37"/>
    </row>
    <row r="55" spans="1:5" x14ac:dyDescent="0.25">
      <c r="A55" s="23"/>
      <c r="B55" s="24"/>
      <c r="C55" s="36"/>
      <c r="D55" s="36"/>
      <c r="E55" s="37"/>
    </row>
    <row r="56" spans="1:5" x14ac:dyDescent="0.25">
      <c r="A56" s="23"/>
      <c r="B56" s="24"/>
      <c r="C56" s="36"/>
      <c r="D56" s="36"/>
      <c r="E56" s="37"/>
    </row>
    <row r="57" spans="1:5" x14ac:dyDescent="0.25">
      <c r="A57" s="23"/>
      <c r="B57" s="24"/>
      <c r="C57" s="36"/>
      <c r="D57" s="36"/>
      <c r="E57" s="37"/>
    </row>
    <row r="58" spans="1:5" x14ac:dyDescent="0.25">
      <c r="A58" s="23"/>
      <c r="B58" s="24"/>
      <c r="C58" s="36"/>
      <c r="D58" s="36"/>
      <c r="E58" s="37"/>
    </row>
    <row r="59" spans="1:5" x14ac:dyDescent="0.25">
      <c r="A59" s="23"/>
      <c r="B59" s="24"/>
      <c r="C59" s="36"/>
      <c r="D59" s="36"/>
      <c r="E59" s="37"/>
    </row>
    <row r="60" spans="1:5" x14ac:dyDescent="0.25">
      <c r="A60" s="23"/>
      <c r="B60" s="24"/>
      <c r="C60" s="36"/>
      <c r="D60" s="36"/>
      <c r="E60" s="37"/>
    </row>
    <row r="61" spans="1:5" x14ac:dyDescent="0.25">
      <c r="A61" s="23"/>
      <c r="B61" s="24"/>
      <c r="C61" s="36"/>
      <c r="D61" s="36"/>
      <c r="E61" s="37"/>
    </row>
    <row r="62" spans="1:5" x14ac:dyDescent="0.25">
      <c r="A62" s="23"/>
      <c r="B62" s="24"/>
      <c r="C62" s="36"/>
      <c r="D62" s="36"/>
      <c r="E62" s="37"/>
    </row>
    <row r="63" spans="1:5" x14ac:dyDescent="0.25">
      <c r="A63" s="23"/>
      <c r="B63" s="24"/>
      <c r="C63" s="36"/>
      <c r="D63" s="36"/>
      <c r="E63" s="37"/>
    </row>
    <row r="64" spans="1:5" x14ac:dyDescent="0.25">
      <c r="A64" s="23"/>
      <c r="B64" s="24"/>
      <c r="C64" s="36"/>
      <c r="D64" s="36"/>
      <c r="E64" s="37"/>
    </row>
    <row r="65" spans="1:5" x14ac:dyDescent="0.25">
      <c r="A65" s="23"/>
      <c r="B65" s="24"/>
      <c r="C65" s="36"/>
      <c r="D65" s="36"/>
      <c r="E65" s="37"/>
    </row>
    <row r="66" spans="1:5" x14ac:dyDescent="0.25">
      <c r="A66" s="23"/>
      <c r="B66" s="24"/>
      <c r="C66" s="36"/>
      <c r="D66" s="36"/>
      <c r="E66" s="37"/>
    </row>
    <row r="67" spans="1:5" x14ac:dyDescent="0.25">
      <c r="A67" s="23"/>
      <c r="B67" s="24"/>
      <c r="C67" s="36"/>
      <c r="D67" s="36"/>
      <c r="E67" s="37"/>
    </row>
    <row r="68" spans="1:5" x14ac:dyDescent="0.25">
      <c r="A68" s="23"/>
      <c r="B68" s="24"/>
      <c r="C68" s="36"/>
      <c r="D68" s="36"/>
      <c r="E68" s="37"/>
    </row>
    <row r="69" spans="1:5" x14ac:dyDescent="0.25">
      <c r="A69" s="23"/>
      <c r="B69" s="24"/>
      <c r="C69" s="36"/>
      <c r="D69" s="36"/>
      <c r="E69" s="37"/>
    </row>
    <row r="70" spans="1:5" x14ac:dyDescent="0.25">
      <c r="A70" s="23"/>
      <c r="B70" s="24"/>
      <c r="C70" s="36"/>
      <c r="D70" s="36"/>
      <c r="E70" s="37"/>
    </row>
    <row r="71" spans="1:5" x14ac:dyDescent="0.25">
      <c r="A71" s="23"/>
      <c r="B71" s="24"/>
      <c r="C71" s="36"/>
      <c r="D71" s="36"/>
      <c r="E71" s="37"/>
    </row>
    <row r="72" spans="1:5" x14ac:dyDescent="0.25">
      <c r="A72" s="23"/>
      <c r="B72" s="24"/>
      <c r="C72" s="36"/>
      <c r="D72" s="36"/>
      <c r="E72" s="37"/>
    </row>
    <row r="73" spans="1:5" x14ac:dyDescent="0.25">
      <c r="A73" s="23"/>
      <c r="B73" s="24"/>
      <c r="C73" s="36"/>
      <c r="D73" s="36"/>
      <c r="E73" s="37"/>
    </row>
    <row r="74" spans="1:5" x14ac:dyDescent="0.25">
      <c r="A74" s="23"/>
      <c r="B74" s="24"/>
      <c r="C74" s="36"/>
      <c r="D74" s="36"/>
      <c r="E74" s="37"/>
    </row>
    <row r="75" spans="1:5" x14ac:dyDescent="0.25">
      <c r="A75" s="23"/>
      <c r="B75" s="24"/>
      <c r="C75" s="36"/>
      <c r="D75" s="36"/>
      <c r="E75" s="37"/>
    </row>
    <row r="76" spans="1:5" x14ac:dyDescent="0.25">
      <c r="A76" s="23"/>
      <c r="B76" s="24"/>
      <c r="C76" s="36"/>
      <c r="D76" s="36"/>
      <c r="E76" s="37"/>
    </row>
    <row r="77" spans="1:5" x14ac:dyDescent="0.25">
      <c r="A77" s="23"/>
      <c r="B77" s="24"/>
      <c r="C77" s="36"/>
      <c r="D77" s="36"/>
      <c r="E77" s="37"/>
    </row>
    <row r="78" spans="1:5" x14ac:dyDescent="0.25">
      <c r="A78" s="23"/>
      <c r="B78" s="24"/>
      <c r="C78" s="36"/>
      <c r="D78" s="36"/>
      <c r="E78" s="37"/>
    </row>
    <row r="79" spans="1:5" x14ac:dyDescent="0.25">
      <c r="A79" s="23"/>
      <c r="B79" s="24"/>
      <c r="C79" s="36"/>
      <c r="D79" s="36"/>
      <c r="E79" s="37"/>
    </row>
    <row r="80" spans="1:5" x14ac:dyDescent="0.25">
      <c r="A80" s="23"/>
      <c r="B80" s="24"/>
      <c r="C80" s="36"/>
      <c r="D80" s="36"/>
      <c r="E80" s="37"/>
    </row>
    <row r="81" spans="1:5" x14ac:dyDescent="0.25">
      <c r="A81" s="23"/>
      <c r="B81" s="24"/>
      <c r="C81" s="36"/>
      <c r="D81" s="36"/>
      <c r="E81" s="37"/>
    </row>
    <row r="82" spans="1:5" x14ac:dyDescent="0.25">
      <c r="A82" s="23"/>
      <c r="B82" s="24"/>
      <c r="C82" s="36"/>
      <c r="D82" s="36"/>
      <c r="E82" s="37"/>
    </row>
    <row r="83" spans="1:5" x14ac:dyDescent="0.25">
      <c r="A83" s="23"/>
      <c r="B83" s="24"/>
      <c r="C83" s="36"/>
      <c r="D83" s="36"/>
      <c r="E83" s="37"/>
    </row>
    <row r="84" spans="1:5" x14ac:dyDescent="0.25">
      <c r="A84" s="23"/>
      <c r="B84" s="24"/>
      <c r="C84" s="36"/>
      <c r="D84" s="36"/>
      <c r="E84" s="37"/>
    </row>
    <row r="85" spans="1:5" x14ac:dyDescent="0.25">
      <c r="B85" s="24"/>
      <c r="C85" s="36"/>
      <c r="D85" s="36"/>
      <c r="E85" s="37"/>
    </row>
    <row r="86" spans="1:5" x14ac:dyDescent="0.25">
      <c r="B86" s="24"/>
    </row>
    <row r="87" spans="1:5" x14ac:dyDescent="0.25">
      <c r="B87" s="24"/>
    </row>
    <row r="88" spans="1:5" x14ac:dyDescent="0.25">
      <c r="B88" s="24"/>
    </row>
  </sheetData>
  <mergeCells count="16">
    <mergeCell ref="G6:G7"/>
    <mergeCell ref="H6:H7"/>
    <mergeCell ref="B4:B7"/>
    <mergeCell ref="A4:A7"/>
    <mergeCell ref="G3:H3"/>
    <mergeCell ref="C4:E4"/>
    <mergeCell ref="F4:H4"/>
    <mergeCell ref="C5:C7"/>
    <mergeCell ref="D5:E5"/>
    <mergeCell ref="F5:F7"/>
    <mergeCell ref="G5:H5"/>
    <mergeCell ref="A1:H1"/>
    <mergeCell ref="C2:E2"/>
    <mergeCell ref="D6:D7"/>
    <mergeCell ref="E6:E7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т.54</vt:lpstr>
      <vt:lpstr>Лист2</vt:lpstr>
      <vt:lpstr>Лист3</vt:lpstr>
      <vt:lpstr>т.54!Заголовки_для_печати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2017-10-27T01:24:08Z</cp:lastPrinted>
  <dcterms:created xsi:type="dcterms:W3CDTF">2017-10-27T00:26:56Z</dcterms:created>
  <dcterms:modified xsi:type="dcterms:W3CDTF">2017-12-15T03:03:44Z</dcterms:modified>
</cp:coreProperties>
</file>