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Лист1!$7:$11</definedName>
  </definedNames>
  <calcPr calcId="144525"/>
</workbook>
</file>

<file path=xl/calcChain.xml><?xml version="1.0" encoding="utf-8"?>
<calcChain xmlns="http://schemas.openxmlformats.org/spreadsheetml/2006/main">
  <c r="H48" i="1" l="1"/>
  <c r="H47" i="1"/>
  <c r="H46" i="1"/>
  <c r="H45" i="1"/>
  <c r="G49" i="1"/>
  <c r="G48" i="1"/>
  <c r="G47" i="1"/>
  <c r="G46" i="1"/>
  <c r="G45" i="1"/>
  <c r="F49" i="1"/>
  <c r="F48" i="1"/>
  <c r="F47" i="1"/>
  <c r="F46" i="1"/>
  <c r="F45" i="1"/>
  <c r="H40" i="1"/>
  <c r="H39" i="1"/>
  <c r="G40" i="1"/>
  <c r="G39" i="1"/>
  <c r="F39" i="1"/>
  <c r="H37" i="1"/>
  <c r="H36" i="1"/>
  <c r="H35" i="1"/>
  <c r="H32" i="1"/>
  <c r="H31" i="1"/>
  <c r="G32" i="1"/>
  <c r="G31" i="1"/>
  <c r="F32" i="1"/>
  <c r="F31" i="1"/>
  <c r="H28" i="1"/>
  <c r="H27" i="1"/>
  <c r="G28" i="1"/>
  <c r="F29" i="1"/>
  <c r="F28" i="1"/>
  <c r="F27" i="1"/>
  <c r="H24" i="1"/>
  <c r="H23" i="1"/>
  <c r="G25" i="1"/>
  <c r="G24" i="1"/>
  <c r="G23" i="1"/>
  <c r="F24" i="1"/>
  <c r="H20" i="1"/>
  <c r="H19" i="1"/>
  <c r="G19" i="1"/>
  <c r="F19" i="1"/>
  <c r="H15" i="1"/>
  <c r="H16" i="1" l="1"/>
  <c r="G15" i="1"/>
  <c r="G16" i="1" s="1"/>
  <c r="F16" i="1"/>
</calcChain>
</file>

<file path=xl/sharedStrings.xml><?xml version="1.0" encoding="utf-8"?>
<sst xmlns="http://schemas.openxmlformats.org/spreadsheetml/2006/main" count="82" uniqueCount="60">
  <si>
    <t>НАЛИЧИЕ ФИНАНСОВЫХ ОГРАНИЧЕНИЙ И ОЦЕНКА ДОМОХОЗЯЙСТВАМИ СВОЕГО ПИТАНИЯ</t>
  </si>
  <si>
    <t>ПО ТИПУ НАСЕЛЕННЫХ ПУНКТОВ</t>
  </si>
  <si>
    <t>Забайкальский край</t>
  </si>
  <si>
    <t>Все домохозяйства</t>
  </si>
  <si>
    <t>в том числе проживают</t>
  </si>
  <si>
    <t>в городских населенных пунктах - всего</t>
  </si>
  <si>
    <t>в сельских населенных пунктах - всего</t>
  </si>
  <si>
    <t>А</t>
  </si>
  <si>
    <t>Б</t>
  </si>
  <si>
    <t>01</t>
  </si>
  <si>
    <t>в том числе по наличию финансовых возможностей, чтобы</t>
  </si>
  <si>
    <t xml:space="preserve">заменить пришедшую в негодность мебель </t>
  </si>
  <si>
    <t>02</t>
  </si>
  <si>
    <t>финансовые возможности позволяют</t>
  </si>
  <si>
    <t>03</t>
  </si>
  <si>
    <t>финансовые возможности не позволяют</t>
  </si>
  <si>
    <t>04</t>
  </si>
  <si>
    <t>не определено</t>
  </si>
  <si>
    <t xml:space="preserve">купить новую верхнюю одежду </t>
  </si>
  <si>
    <t>05</t>
  </si>
  <si>
    <t>06</t>
  </si>
  <si>
    <t>07</t>
  </si>
  <si>
    <t xml:space="preserve">покупать мясо (рыбу), по крайней мере, через день </t>
  </si>
  <si>
    <t>08</t>
  </si>
  <si>
    <t>09</t>
  </si>
  <si>
    <t>10</t>
  </si>
  <si>
    <t xml:space="preserve">принимать родных или друзей, пообедать с ними, по меньшей мере,  раз в месяц </t>
  </si>
  <si>
    <t>11</t>
  </si>
  <si>
    <t>финансовые возможности  позволяют</t>
  </si>
  <si>
    <t>12</t>
  </si>
  <si>
    <t>13</t>
  </si>
  <si>
    <t xml:space="preserve">дарить подарки, хотя бы, один раз в год </t>
  </si>
  <si>
    <t>14</t>
  </si>
  <si>
    <t>15</t>
  </si>
  <si>
    <t>16</t>
  </si>
  <si>
    <t>иметь, по крайне мере, две пары хорошей обуви (на каждого взрослого)</t>
  </si>
  <si>
    <t>17</t>
  </si>
  <si>
    <t>18</t>
  </si>
  <si>
    <t>19</t>
  </si>
  <si>
    <t xml:space="preserve">оплатить один раз в год  неделю отдыха с выездом </t>
  </si>
  <si>
    <t>20</t>
  </si>
  <si>
    <t>21</t>
  </si>
  <si>
    <t>22</t>
  </si>
  <si>
    <t xml:space="preserve">  </t>
  </si>
  <si>
    <t>23</t>
  </si>
  <si>
    <t>в том числе оценили свое питание как:</t>
  </si>
  <si>
    <t>24</t>
  </si>
  <si>
    <t>очень хорошее</t>
  </si>
  <si>
    <t>25</t>
  </si>
  <si>
    <t>хорошее</t>
  </si>
  <si>
    <t>26</t>
  </si>
  <si>
    <t>удовлетворительное</t>
  </si>
  <si>
    <t>27</t>
  </si>
  <si>
    <t>плохое (однообразное, неполноценное)</t>
  </si>
  <si>
    <t>28</t>
  </si>
  <si>
    <t>очень плохое (скудное, порою даже голодают)</t>
  </si>
  <si>
    <t>в процентах</t>
  </si>
  <si>
    <t>2015 год</t>
  </si>
  <si>
    <t>2017 год</t>
  </si>
  <si>
    <t>Все респонденты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</si>
</sst>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#\ ###\ ###\ ##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i/>
      <sz val="8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1" fontId="2" fillId="0" borderId="0" xfId="1" applyNumberFormat="1" applyFont="1" applyAlignment="1">
      <alignment horizontal="right"/>
    </xf>
    <xf numFmtId="0" fontId="3" fillId="0" borderId="0" xfId="1" applyFont="1"/>
    <xf numFmtId="1" fontId="4" fillId="0" borderId="0" xfId="1" applyNumberFormat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49" fontId="7" fillId="0" borderId="0" xfId="1" applyNumberFormat="1" applyFont="1" applyAlignment="1">
      <alignment horizontal="right" vertical="center" wrapText="1"/>
    </xf>
    <xf numFmtId="0" fontId="7" fillId="0" borderId="3" xfId="1" applyFont="1" applyBorder="1" applyAlignment="1">
      <alignment horizontal="left" vertical="center" wrapText="1"/>
    </xf>
    <xf numFmtId="164" fontId="7" fillId="0" borderId="3" xfId="1" applyNumberFormat="1" applyFont="1" applyBorder="1" applyAlignment="1">
      <alignment vertical="center" wrapText="1"/>
    </xf>
    <xf numFmtId="164" fontId="7" fillId="0" borderId="3" xfId="1" applyNumberFormat="1" applyFont="1" applyBorder="1" applyAlignment="1">
      <alignment horizontal="right" wrapText="1"/>
    </xf>
    <xf numFmtId="0" fontId="8" fillId="0" borderId="0" xfId="1" applyFont="1"/>
    <xf numFmtId="0" fontId="7" fillId="0" borderId="6" xfId="1" applyFont="1" applyBorder="1" applyAlignment="1">
      <alignment horizontal="left" vertical="center" wrapText="1" indent="2"/>
    </xf>
    <xf numFmtId="0" fontId="7" fillId="0" borderId="0" xfId="1" applyFont="1" applyAlignment="1">
      <alignment vertical="center" wrapText="1"/>
    </xf>
    <xf numFmtId="0" fontId="7" fillId="0" borderId="6" xfId="1" applyFont="1" applyBorder="1" applyAlignment="1">
      <alignment vertical="center" wrapText="1"/>
    </xf>
    <xf numFmtId="0" fontId="7" fillId="0" borderId="0" xfId="1" applyFont="1" applyAlignment="1">
      <alignment horizontal="right" wrapText="1"/>
    </xf>
    <xf numFmtId="0" fontId="7" fillId="0" borderId="6" xfId="1" applyFont="1" applyBorder="1" applyAlignment="1">
      <alignment horizontal="right"/>
    </xf>
    <xf numFmtId="0" fontId="9" fillId="0" borderId="6" xfId="1" applyFont="1" applyBorder="1" applyAlignment="1">
      <alignment horizontal="left" vertical="center" wrapText="1"/>
    </xf>
    <xf numFmtId="0" fontId="7" fillId="0" borderId="6" xfId="1" applyFont="1" applyBorder="1" applyAlignment="1">
      <alignment horizontal="right" wrapText="1"/>
    </xf>
    <xf numFmtId="0" fontId="7" fillId="0" borderId="6" xfId="1" applyFont="1" applyBorder="1" applyAlignment="1">
      <alignment horizontal="left" vertical="center" wrapText="1" indent="1"/>
    </xf>
    <xf numFmtId="164" fontId="7" fillId="0" borderId="6" xfId="1" applyNumberFormat="1" applyFont="1" applyBorder="1" applyAlignment="1">
      <alignment vertical="center" wrapText="1"/>
    </xf>
    <xf numFmtId="164" fontId="7" fillId="0" borderId="6" xfId="1" applyNumberFormat="1" applyFont="1" applyBorder="1" applyAlignment="1">
      <alignment horizontal="right" wrapText="1"/>
    </xf>
    <xf numFmtId="164" fontId="7" fillId="0" borderId="6" xfId="1" applyNumberFormat="1" applyFont="1" applyBorder="1"/>
    <xf numFmtId="49" fontId="10" fillId="0" borderId="0" xfId="1" applyNumberFormat="1" applyFont="1" applyAlignment="1">
      <alignment horizontal="right" vertical="center" wrapText="1"/>
    </xf>
    <xf numFmtId="0" fontId="7" fillId="0" borderId="6" xfId="1" applyFont="1" applyBorder="1" applyAlignment="1">
      <alignment horizontal="left" vertical="center" wrapText="1"/>
    </xf>
    <xf numFmtId="0" fontId="7" fillId="0" borderId="8" xfId="1" applyFont="1" applyBorder="1" applyAlignment="1">
      <alignment horizontal="left" vertical="center" wrapText="1" indent="1"/>
    </xf>
    <xf numFmtId="164" fontId="7" fillId="0" borderId="8" xfId="1" applyNumberFormat="1" applyFont="1" applyBorder="1" applyAlignment="1">
      <alignment vertical="center" wrapText="1"/>
    </xf>
    <xf numFmtId="164" fontId="7" fillId="0" borderId="8" xfId="1" applyNumberFormat="1" applyFont="1" applyBorder="1" applyAlignment="1">
      <alignment horizontal="right" wrapText="1"/>
    </xf>
    <xf numFmtId="0" fontId="7" fillId="0" borderId="10" xfId="1" applyFont="1" applyBorder="1"/>
    <xf numFmtId="0" fontId="7" fillId="0" borderId="10" xfId="1" applyFont="1" applyBorder="1" applyAlignment="1">
      <alignment horizontal="right" wrapText="1"/>
    </xf>
    <xf numFmtId="49" fontId="2" fillId="0" borderId="0" xfId="1" applyNumberFormat="1" applyFont="1" applyAlignment="1">
      <alignment horizontal="left"/>
    </xf>
    <xf numFmtId="0" fontId="2" fillId="0" borderId="0" xfId="1" applyFont="1"/>
    <xf numFmtId="0" fontId="7" fillId="0" borderId="0" xfId="1" applyFont="1" applyBorder="1" applyAlignment="1">
      <alignment horizontal="right" wrapText="1"/>
    </xf>
    <xf numFmtId="0" fontId="7" fillId="0" borderId="0" xfId="1" applyFont="1" applyBorder="1"/>
    <xf numFmtId="49" fontId="7" fillId="0" borderId="0" xfId="1" applyNumberFormat="1" applyFont="1" applyBorder="1" applyAlignment="1">
      <alignment horizontal="right" vertical="center" wrapText="1"/>
    </xf>
    <xf numFmtId="0" fontId="7" fillId="0" borderId="0" xfId="1" applyFont="1" applyBorder="1" applyAlignment="1">
      <alignment horizontal="left" vertical="center" wrapText="1" indent="1"/>
    </xf>
    <xf numFmtId="49" fontId="7" fillId="0" borderId="0" xfId="1" applyNumberFormat="1" applyFont="1" applyBorder="1" applyAlignment="1">
      <alignment vertical="center" wrapText="1"/>
    </xf>
    <xf numFmtId="0" fontId="7" fillId="0" borderId="0" xfId="1" applyFont="1" applyBorder="1" applyAlignment="1">
      <alignment horizontal="left" vertical="center" wrapText="1" indent="2"/>
    </xf>
    <xf numFmtId="0" fontId="7" fillId="0" borderId="0" xfId="1" applyFont="1"/>
    <xf numFmtId="0" fontId="7" fillId="0" borderId="0" xfId="1" applyFont="1" applyAlignment="1">
      <alignment vertical="center"/>
    </xf>
    <xf numFmtId="1" fontId="7" fillId="0" borderId="0" xfId="1" applyNumberFormat="1" applyFont="1" applyAlignment="1">
      <alignment horizontal="right"/>
    </xf>
    <xf numFmtId="49" fontId="7" fillId="0" borderId="0" xfId="1" applyNumberFormat="1" applyFont="1" applyAlignment="1">
      <alignment horizontal="left"/>
    </xf>
    <xf numFmtId="0" fontId="7" fillId="0" borderId="0" xfId="1" applyFont="1" applyBorder="1" applyAlignment="1"/>
    <xf numFmtId="49" fontId="7" fillId="0" borderId="2" xfId="1" applyNumberFormat="1" applyFont="1" applyBorder="1" applyAlignment="1">
      <alignment horizontal="center" vertical="center" wrapText="1"/>
    </xf>
    <xf numFmtId="1" fontId="6" fillId="0" borderId="0" xfId="1" applyNumberFormat="1" applyFont="1" applyBorder="1" applyAlignment="1">
      <alignment horizontal="left" wrapText="1"/>
    </xf>
    <xf numFmtId="1" fontId="7" fillId="0" borderId="2" xfId="1" applyNumberFormat="1" applyFont="1" applyBorder="1" applyAlignment="1">
      <alignment horizontal="center" vertical="center" wrapText="1"/>
    </xf>
    <xf numFmtId="164" fontId="7" fillId="0" borderId="9" xfId="1" applyNumberFormat="1" applyFont="1" applyBorder="1" applyAlignment="1">
      <alignment horizontal="right" wrapText="1"/>
    </xf>
    <xf numFmtId="164" fontId="7" fillId="0" borderId="9" xfId="1" applyNumberFormat="1" applyFont="1" applyBorder="1" applyAlignment="1">
      <alignment vertical="center" wrapText="1"/>
    </xf>
    <xf numFmtId="1" fontId="6" fillId="0" borderId="0" xfId="1" applyNumberFormat="1" applyFont="1" applyBorder="1" applyAlignment="1">
      <alignment horizontal="left" wrapText="1"/>
    </xf>
    <xf numFmtId="0" fontId="0" fillId="0" borderId="0" xfId="0" applyAlignment="1"/>
    <xf numFmtId="1" fontId="4" fillId="0" borderId="0" xfId="1" applyNumberFormat="1" applyFont="1" applyBorder="1" applyAlignment="1">
      <alignment horizontal="center" vertical="center" wrapText="1"/>
    </xf>
    <xf numFmtId="1" fontId="5" fillId="0" borderId="0" xfId="1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1" fontId="6" fillId="0" borderId="3" xfId="1" applyNumberFormat="1" applyFont="1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1" fontId="4" fillId="0" borderId="4" xfId="1" applyNumberFormat="1" applyFont="1" applyBorder="1" applyAlignment="1">
      <alignment horizontal="center" vertical="center" wrapText="1"/>
    </xf>
    <xf numFmtId="1" fontId="4" fillId="0" borderId="5" xfId="1" applyNumberFormat="1" applyFont="1" applyBorder="1" applyAlignment="1">
      <alignment horizontal="center" vertical="center" wrapText="1"/>
    </xf>
    <xf numFmtId="1" fontId="4" fillId="0" borderId="7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abSelected="1" workbookViewId="0">
      <selection activeCell="A5" sqref="A5:B5"/>
    </sheetView>
  </sheetViews>
  <sheetFormatPr defaultColWidth="9.140625" defaultRowHeight="15" x14ac:dyDescent="0.25"/>
  <cols>
    <col min="1" max="1" width="4.28515625" style="1" customWidth="1"/>
    <col min="2" max="2" width="41.140625" style="29" customWidth="1"/>
    <col min="3" max="3" width="11.7109375" style="30" customWidth="1"/>
    <col min="4" max="4" width="15.140625" style="30" customWidth="1"/>
    <col min="5" max="5" width="15.140625" style="2" customWidth="1"/>
    <col min="6" max="8" width="12.140625" customWidth="1"/>
  </cols>
  <sheetData>
    <row r="1" spans="1:8" x14ac:dyDescent="0.25">
      <c r="B1" s="1"/>
      <c r="C1" s="1"/>
      <c r="D1" s="1"/>
    </row>
    <row r="2" spans="1:8" x14ac:dyDescent="0.25">
      <c r="A2" s="49" t="s">
        <v>0</v>
      </c>
      <c r="B2" s="49"/>
      <c r="C2" s="49"/>
      <c r="D2" s="49"/>
      <c r="E2" s="49"/>
      <c r="F2" s="48"/>
      <c r="G2" s="48"/>
      <c r="H2" s="48"/>
    </row>
    <row r="3" spans="1:8" ht="12.75" customHeight="1" x14ac:dyDescent="0.25">
      <c r="A3" s="50" t="s">
        <v>1</v>
      </c>
      <c r="B3" s="48"/>
      <c r="C3" s="48"/>
      <c r="D3" s="48"/>
      <c r="E3" s="48"/>
      <c r="F3" s="48"/>
      <c r="G3" s="48"/>
      <c r="H3" s="48"/>
    </row>
    <row r="4" spans="1:8" ht="12.75" customHeight="1" x14ac:dyDescent="0.25">
      <c r="A4" s="3"/>
      <c r="B4" s="3"/>
      <c r="C4" s="49" t="s">
        <v>2</v>
      </c>
      <c r="D4" s="59"/>
      <c r="E4" s="59"/>
    </row>
    <row r="5" spans="1:8" ht="15.75" customHeight="1" x14ac:dyDescent="0.25">
      <c r="A5" s="47"/>
      <c r="B5" s="47"/>
      <c r="C5" s="3"/>
      <c r="D5" s="3"/>
      <c r="E5" s="3"/>
    </row>
    <row r="6" spans="1:8" ht="15.75" customHeight="1" x14ac:dyDescent="0.25">
      <c r="A6" s="43"/>
      <c r="B6" s="43"/>
      <c r="C6" s="3"/>
      <c r="D6" s="3"/>
      <c r="E6" s="3"/>
      <c r="G6" s="52" t="s">
        <v>56</v>
      </c>
      <c r="H6" s="52"/>
    </row>
    <row r="7" spans="1:8" s="30" customFormat="1" ht="15.75" customHeight="1" x14ac:dyDescent="0.2">
      <c r="A7" s="53"/>
      <c r="B7" s="53"/>
      <c r="C7" s="56" t="s">
        <v>57</v>
      </c>
      <c r="D7" s="57"/>
      <c r="E7" s="58"/>
      <c r="F7" s="56" t="s">
        <v>58</v>
      </c>
      <c r="G7" s="57"/>
      <c r="H7" s="58"/>
    </row>
    <row r="8" spans="1:8" s="30" customFormat="1" ht="15" customHeight="1" x14ac:dyDescent="0.2">
      <c r="A8" s="54"/>
      <c r="B8" s="54"/>
      <c r="C8" s="51" t="s">
        <v>59</v>
      </c>
      <c r="D8" s="51" t="s">
        <v>4</v>
      </c>
      <c r="E8" s="51"/>
      <c r="F8" s="51" t="s">
        <v>59</v>
      </c>
      <c r="G8" s="51" t="s">
        <v>4</v>
      </c>
      <c r="H8" s="51"/>
    </row>
    <row r="9" spans="1:8" s="30" customFormat="1" ht="17.25" customHeight="1" x14ac:dyDescent="0.2">
      <c r="A9" s="54"/>
      <c r="B9" s="54"/>
      <c r="C9" s="51"/>
      <c r="D9" s="51" t="s">
        <v>5</v>
      </c>
      <c r="E9" s="51" t="s">
        <v>6</v>
      </c>
      <c r="F9" s="51"/>
      <c r="G9" s="51" t="s">
        <v>5</v>
      </c>
      <c r="H9" s="51" t="s">
        <v>6</v>
      </c>
    </row>
    <row r="10" spans="1:8" s="30" customFormat="1" ht="30" customHeight="1" x14ac:dyDescent="0.2">
      <c r="A10" s="55"/>
      <c r="B10" s="55"/>
      <c r="C10" s="51"/>
      <c r="D10" s="51"/>
      <c r="E10" s="51"/>
      <c r="F10" s="51"/>
      <c r="G10" s="51"/>
      <c r="H10" s="51"/>
    </row>
    <row r="11" spans="1:8" s="30" customFormat="1" ht="14.25" x14ac:dyDescent="0.2">
      <c r="A11" s="44" t="s">
        <v>7</v>
      </c>
      <c r="B11" s="42" t="s">
        <v>8</v>
      </c>
      <c r="C11" s="5">
        <v>1</v>
      </c>
      <c r="D11" s="4">
        <v>2</v>
      </c>
      <c r="E11" s="4">
        <v>3</v>
      </c>
      <c r="F11" s="5">
        <v>4</v>
      </c>
      <c r="G11" s="4">
        <v>5</v>
      </c>
      <c r="H11" s="5">
        <v>6</v>
      </c>
    </row>
    <row r="12" spans="1:8" s="10" customFormat="1" ht="11.25" x14ac:dyDescent="0.2">
      <c r="A12" s="6" t="s">
        <v>9</v>
      </c>
      <c r="B12" s="7" t="s">
        <v>3</v>
      </c>
      <c r="C12" s="8">
        <v>100</v>
      </c>
      <c r="D12" s="8">
        <v>100</v>
      </c>
      <c r="E12" s="9">
        <v>100</v>
      </c>
      <c r="F12" s="9">
        <v>100</v>
      </c>
      <c r="G12" s="9">
        <v>100</v>
      </c>
      <c r="H12" s="9">
        <v>100</v>
      </c>
    </row>
    <row r="13" spans="1:8" s="10" customFormat="1" ht="22.5" x14ac:dyDescent="0.2">
      <c r="A13" s="6"/>
      <c r="B13" s="11" t="s">
        <v>10</v>
      </c>
      <c r="C13" s="12"/>
      <c r="D13" s="13"/>
      <c r="E13" s="14"/>
      <c r="F13" s="15"/>
      <c r="G13" s="15"/>
      <c r="H13" s="15"/>
    </row>
    <row r="14" spans="1:8" s="10" customFormat="1" ht="11.25" x14ac:dyDescent="0.2">
      <c r="A14" s="6"/>
      <c r="B14" s="16" t="s">
        <v>11</v>
      </c>
      <c r="C14" s="12"/>
      <c r="D14" s="13"/>
      <c r="E14" s="14"/>
      <c r="F14" s="17"/>
      <c r="G14" s="17"/>
      <c r="H14" s="17"/>
    </row>
    <row r="15" spans="1:8" s="10" customFormat="1" ht="11.25" x14ac:dyDescent="0.2">
      <c r="A15" s="6" t="s">
        <v>12</v>
      </c>
      <c r="B15" s="18" t="s">
        <v>13</v>
      </c>
      <c r="C15" s="19">
        <v>41.014419098273301</v>
      </c>
      <c r="D15" s="19">
        <v>43.058896030406402</v>
      </c>
      <c r="E15" s="20">
        <v>36.369467487718197</v>
      </c>
      <c r="F15" s="19">
        <v>26.2</v>
      </c>
      <c r="G15" s="19">
        <f>108*100/360</f>
        <v>30</v>
      </c>
      <c r="H15" s="19">
        <f>39*100/200</f>
        <v>19.5</v>
      </c>
    </row>
    <row r="16" spans="1:8" s="10" customFormat="1" ht="11.25" x14ac:dyDescent="0.2">
      <c r="A16" s="6" t="s">
        <v>14</v>
      </c>
      <c r="B16" s="18" t="s">
        <v>15</v>
      </c>
      <c r="C16" s="19">
        <v>55.864436607326198</v>
      </c>
      <c r="D16" s="19">
        <v>53.102007372943604</v>
      </c>
      <c r="E16" s="20">
        <v>62.140540739204397</v>
      </c>
      <c r="F16" s="19">
        <f>100-F15</f>
        <v>73.8</v>
      </c>
      <c r="G16" s="19">
        <f t="shared" ref="G16:H16" si="0">100-G15</f>
        <v>70</v>
      </c>
      <c r="H16" s="19">
        <f t="shared" si="0"/>
        <v>80.5</v>
      </c>
    </row>
    <row r="17" spans="1:8" s="10" customFormat="1" ht="11.25" x14ac:dyDescent="0.2">
      <c r="A17" s="6" t="s">
        <v>16</v>
      </c>
      <c r="B17" s="18" t="s">
        <v>17</v>
      </c>
      <c r="C17" s="19">
        <v>3.1211442944004699</v>
      </c>
      <c r="D17" s="19">
        <v>3.8390965966500201</v>
      </c>
      <c r="E17" s="20">
        <v>1.4899917730773899</v>
      </c>
      <c r="F17" s="19">
        <v>0</v>
      </c>
      <c r="G17" s="19">
        <v>0</v>
      </c>
      <c r="H17" s="20">
        <v>0</v>
      </c>
    </row>
    <row r="18" spans="1:8" s="10" customFormat="1" ht="11.25" x14ac:dyDescent="0.2">
      <c r="A18" s="6"/>
      <c r="B18" s="16" t="s">
        <v>18</v>
      </c>
      <c r="C18" s="12"/>
      <c r="D18" s="13"/>
      <c r="E18" s="17"/>
      <c r="F18" s="12"/>
      <c r="G18" s="13"/>
      <c r="H18" s="17"/>
    </row>
    <row r="19" spans="1:8" s="10" customFormat="1" ht="11.25" x14ac:dyDescent="0.2">
      <c r="A19" s="6" t="s">
        <v>19</v>
      </c>
      <c r="B19" s="18" t="s">
        <v>13</v>
      </c>
      <c r="C19" s="19">
        <v>72.102604268765106</v>
      </c>
      <c r="D19" s="19">
        <v>75.251796178913494</v>
      </c>
      <c r="E19" s="20">
        <v>64.947794251061097</v>
      </c>
      <c r="F19" s="19">
        <f>371*100/560</f>
        <v>66.25</v>
      </c>
      <c r="G19" s="19">
        <f>231*100/360</f>
        <v>64.166666666666671</v>
      </c>
      <c r="H19" s="19">
        <f>140*100/200</f>
        <v>70</v>
      </c>
    </row>
    <row r="20" spans="1:8" s="10" customFormat="1" ht="11.25" x14ac:dyDescent="0.2">
      <c r="A20" s="6" t="s">
        <v>20</v>
      </c>
      <c r="B20" s="18" t="s">
        <v>15</v>
      </c>
      <c r="C20" s="19">
        <v>25.718199214247701</v>
      </c>
      <c r="D20" s="19">
        <v>21.8734410586816</v>
      </c>
      <c r="E20" s="20">
        <v>34.453301726878301</v>
      </c>
      <c r="F20" s="19">
        <v>33.6</v>
      </c>
      <c r="G20" s="19">
        <v>35.6</v>
      </c>
      <c r="H20" s="19">
        <f>60*100/200</f>
        <v>30</v>
      </c>
    </row>
    <row r="21" spans="1:8" s="10" customFormat="1" ht="11.25" x14ac:dyDescent="0.2">
      <c r="A21" s="6" t="s">
        <v>21</v>
      </c>
      <c r="B21" s="18" t="s">
        <v>17</v>
      </c>
      <c r="C21" s="21">
        <v>2.17919651698725</v>
      </c>
      <c r="D21" s="19">
        <v>2.8747627624049001</v>
      </c>
      <c r="E21" s="20">
        <v>0.59890402206065296</v>
      </c>
      <c r="F21" s="19">
        <v>0.1</v>
      </c>
      <c r="G21" s="19">
        <v>0.2</v>
      </c>
      <c r="H21" s="19">
        <v>0</v>
      </c>
    </row>
    <row r="22" spans="1:8" s="10" customFormat="1" ht="21" x14ac:dyDescent="0.2">
      <c r="A22" s="6"/>
      <c r="B22" s="16" t="s">
        <v>22</v>
      </c>
      <c r="C22" s="12"/>
      <c r="D22" s="13"/>
      <c r="E22" s="17"/>
      <c r="F22" s="12"/>
      <c r="G22" s="13"/>
      <c r="H22" s="17"/>
    </row>
    <row r="23" spans="1:8" s="10" customFormat="1" ht="11.25" x14ac:dyDescent="0.2">
      <c r="A23" s="6" t="s">
        <v>23</v>
      </c>
      <c r="B23" s="18" t="s">
        <v>13</v>
      </c>
      <c r="C23" s="19">
        <v>60.216002752080101</v>
      </c>
      <c r="D23" s="19">
        <v>65.195379063687398</v>
      </c>
      <c r="E23" s="20">
        <v>48.903103274154098</v>
      </c>
      <c r="F23" s="19">
        <v>63.6</v>
      </c>
      <c r="G23" s="19">
        <f>232*100/360</f>
        <v>64.444444444444443</v>
      </c>
      <c r="H23" s="19">
        <f>124*100/200</f>
        <v>62</v>
      </c>
    </row>
    <row r="24" spans="1:8" s="10" customFormat="1" ht="11.25" x14ac:dyDescent="0.2">
      <c r="A24" s="6" t="s">
        <v>24</v>
      </c>
      <c r="B24" s="18" t="s">
        <v>15</v>
      </c>
      <c r="C24" s="19">
        <v>38.472729956183301</v>
      </c>
      <c r="D24" s="19">
        <v>33.873780361300803</v>
      </c>
      <c r="E24" s="20">
        <v>48.921318537382298</v>
      </c>
      <c r="F24" s="19">
        <f>203*100/560</f>
        <v>36.25</v>
      </c>
      <c r="G24" s="19">
        <f>127*100/360</f>
        <v>35.277777777777779</v>
      </c>
      <c r="H24" s="19">
        <f>76*100/200</f>
        <v>38</v>
      </c>
    </row>
    <row r="25" spans="1:8" s="10" customFormat="1" ht="11.25" x14ac:dyDescent="0.2">
      <c r="A25" s="6" t="s">
        <v>25</v>
      </c>
      <c r="B25" s="18" t="s">
        <v>17</v>
      </c>
      <c r="C25" s="19">
        <v>1.3112672917366801</v>
      </c>
      <c r="D25" s="19">
        <v>0.93084057501179696</v>
      </c>
      <c r="E25" s="20">
        <v>2.1755781884635801</v>
      </c>
      <c r="F25" s="19">
        <v>0.1</v>
      </c>
      <c r="G25" s="19">
        <f>1*100/360</f>
        <v>0.27777777777777779</v>
      </c>
      <c r="H25" s="19">
        <v>0</v>
      </c>
    </row>
    <row r="26" spans="1:8" s="10" customFormat="1" ht="21" x14ac:dyDescent="0.2">
      <c r="A26" s="6"/>
      <c r="B26" s="16" t="s">
        <v>26</v>
      </c>
      <c r="C26" s="12"/>
      <c r="D26" s="13"/>
      <c r="E26" s="17"/>
      <c r="F26" s="12"/>
      <c r="G26" s="13"/>
      <c r="H26" s="17"/>
    </row>
    <row r="27" spans="1:8" s="10" customFormat="1" ht="11.25" x14ac:dyDescent="0.2">
      <c r="A27" s="6" t="s">
        <v>27</v>
      </c>
      <c r="B27" s="18" t="s">
        <v>28</v>
      </c>
      <c r="C27" s="19">
        <v>87.058733762613898</v>
      </c>
      <c r="D27" s="19">
        <v>88.729572639376499</v>
      </c>
      <c r="E27" s="20">
        <v>83.262669542168595</v>
      </c>
      <c r="F27" s="19">
        <f>471*100/560</f>
        <v>84.107142857142861</v>
      </c>
      <c r="G27" s="19">
        <v>85.6</v>
      </c>
      <c r="H27" s="19">
        <f>163*100/200</f>
        <v>81.5</v>
      </c>
    </row>
    <row r="28" spans="1:8" s="10" customFormat="1" ht="11.25" x14ac:dyDescent="0.2">
      <c r="A28" s="6" t="s">
        <v>29</v>
      </c>
      <c r="B28" s="18" t="s">
        <v>15</v>
      </c>
      <c r="C28" s="19">
        <v>12.143792756075401</v>
      </c>
      <c r="D28" s="19">
        <v>10.1219456722903</v>
      </c>
      <c r="E28" s="20">
        <v>16.737330457831401</v>
      </c>
      <c r="F28" s="19">
        <f>87*100/560</f>
        <v>15.535714285714286</v>
      </c>
      <c r="G28" s="19">
        <f>50*100/360</f>
        <v>13.888888888888889</v>
      </c>
      <c r="H28" s="19">
        <f>37*100/200</f>
        <v>18.5</v>
      </c>
    </row>
    <row r="29" spans="1:8" s="10" customFormat="1" ht="11.25" x14ac:dyDescent="0.2">
      <c r="A29" s="6" t="s">
        <v>30</v>
      </c>
      <c r="B29" s="18" t="s">
        <v>17</v>
      </c>
      <c r="C29" s="19">
        <v>0.79747348131064499</v>
      </c>
      <c r="D29" s="19">
        <v>1.1484816883332001</v>
      </c>
      <c r="E29" s="20">
        <v>0</v>
      </c>
      <c r="F29" s="19">
        <f>2*100/560</f>
        <v>0.35714285714285715</v>
      </c>
      <c r="G29" s="19">
        <v>0.5</v>
      </c>
      <c r="H29" s="19">
        <v>0</v>
      </c>
    </row>
    <row r="30" spans="1:8" s="10" customFormat="1" ht="11.25" x14ac:dyDescent="0.2">
      <c r="A30" s="6"/>
      <c r="B30" s="16" t="s">
        <v>31</v>
      </c>
      <c r="C30" s="12"/>
      <c r="D30" s="13"/>
      <c r="E30" s="17"/>
      <c r="F30" s="12"/>
      <c r="G30" s="13"/>
      <c r="H30" s="17"/>
    </row>
    <row r="31" spans="1:8" s="10" customFormat="1" ht="11.25" x14ac:dyDescent="0.2">
      <c r="A31" s="6" t="s">
        <v>32</v>
      </c>
      <c r="B31" s="18" t="s">
        <v>13</v>
      </c>
      <c r="C31" s="19">
        <v>93.589153376971097</v>
      </c>
      <c r="D31" s="19">
        <v>95.597974870731406</v>
      </c>
      <c r="E31" s="20">
        <v>89.0252091787724</v>
      </c>
      <c r="F31" s="19">
        <f>514*100/560</f>
        <v>91.785714285714292</v>
      </c>
      <c r="G31" s="19">
        <f>333*100/360</f>
        <v>92.5</v>
      </c>
      <c r="H31" s="19">
        <f>181*100/200</f>
        <v>90.5</v>
      </c>
    </row>
    <row r="32" spans="1:8" s="10" customFormat="1" ht="11.25" x14ac:dyDescent="0.2">
      <c r="A32" s="6" t="s">
        <v>33</v>
      </c>
      <c r="B32" s="18" t="s">
        <v>15</v>
      </c>
      <c r="C32" s="19">
        <v>6.4108466230288998</v>
      </c>
      <c r="D32" s="19">
        <v>4.4020251292685399</v>
      </c>
      <c r="E32" s="20">
        <v>10.9747908212276</v>
      </c>
      <c r="F32" s="19">
        <f>46*100/560</f>
        <v>8.2142857142857135</v>
      </c>
      <c r="G32" s="19">
        <f>27*100/360</f>
        <v>7.5</v>
      </c>
      <c r="H32" s="19">
        <f>19*100/200</f>
        <v>9.5</v>
      </c>
    </row>
    <row r="33" spans="1:8" s="10" customFormat="1" ht="11.25" x14ac:dyDescent="0.2">
      <c r="A33" s="6" t="s">
        <v>34</v>
      </c>
      <c r="B33" s="18" t="s">
        <v>17</v>
      </c>
      <c r="C33" s="19">
        <v>0</v>
      </c>
      <c r="D33" s="19">
        <v>0</v>
      </c>
      <c r="E33" s="20">
        <v>0</v>
      </c>
      <c r="F33" s="19">
        <v>0</v>
      </c>
      <c r="G33" s="19">
        <v>0</v>
      </c>
      <c r="H33" s="19">
        <v>0</v>
      </c>
    </row>
    <row r="34" spans="1:8" s="10" customFormat="1" ht="21" x14ac:dyDescent="0.2">
      <c r="A34" s="6"/>
      <c r="B34" s="16" t="s">
        <v>35</v>
      </c>
      <c r="C34" s="12"/>
      <c r="D34" s="13"/>
      <c r="E34" s="17"/>
      <c r="F34" s="12"/>
      <c r="G34" s="13"/>
      <c r="H34" s="17"/>
    </row>
    <row r="35" spans="1:8" s="10" customFormat="1" ht="11.25" x14ac:dyDescent="0.2">
      <c r="A35" s="6" t="s">
        <v>36</v>
      </c>
      <c r="B35" s="18" t="s">
        <v>13</v>
      </c>
      <c r="C35" s="19">
        <v>77.164378358858301</v>
      </c>
      <c r="D35" s="19">
        <v>84.518605942684502</v>
      </c>
      <c r="E35" s="20">
        <v>60.455932925707103</v>
      </c>
      <c r="F35" s="19">
        <v>67.099999999999994</v>
      </c>
      <c r="G35" s="19">
        <v>68.3</v>
      </c>
      <c r="H35" s="19">
        <f>130*100/200</f>
        <v>65</v>
      </c>
    </row>
    <row r="36" spans="1:8" s="10" customFormat="1" ht="11.25" x14ac:dyDescent="0.2">
      <c r="A36" s="6" t="s">
        <v>37</v>
      </c>
      <c r="B36" s="18" t="s">
        <v>15</v>
      </c>
      <c r="C36" s="19">
        <v>20.175653765481002</v>
      </c>
      <c r="D36" s="19">
        <v>11.6506404732212</v>
      </c>
      <c r="E36" s="20">
        <v>39.544067074292897</v>
      </c>
      <c r="F36" s="19">
        <v>32.1</v>
      </c>
      <c r="G36" s="19">
        <v>30.8</v>
      </c>
      <c r="H36" s="19">
        <f>69*100/200</f>
        <v>34.5</v>
      </c>
    </row>
    <row r="37" spans="1:8" s="10" customFormat="1" ht="11.25" x14ac:dyDescent="0.2">
      <c r="A37" s="6" t="s">
        <v>38</v>
      </c>
      <c r="B37" s="18" t="s">
        <v>17</v>
      </c>
      <c r="C37" s="19">
        <v>2.6599678756606799</v>
      </c>
      <c r="D37" s="19">
        <v>3.8307535840942402</v>
      </c>
      <c r="E37" s="20">
        <v>0</v>
      </c>
      <c r="F37" s="19">
        <v>0.8</v>
      </c>
      <c r="G37" s="19">
        <v>0.9</v>
      </c>
      <c r="H37" s="19">
        <f>1*100/200</f>
        <v>0.5</v>
      </c>
    </row>
    <row r="38" spans="1:8" s="10" customFormat="1" ht="21" x14ac:dyDescent="0.2">
      <c r="A38" s="6"/>
      <c r="B38" s="16" t="s">
        <v>39</v>
      </c>
      <c r="C38" s="12"/>
      <c r="D38" s="13"/>
      <c r="E38" s="17"/>
      <c r="F38" s="12"/>
      <c r="G38" s="13"/>
      <c r="H38" s="17"/>
    </row>
    <row r="39" spans="1:8" s="10" customFormat="1" ht="11.25" x14ac:dyDescent="0.2">
      <c r="A39" s="6" t="s">
        <v>40</v>
      </c>
      <c r="B39" s="18" t="s">
        <v>13</v>
      </c>
      <c r="C39" s="19">
        <v>36.547195650846</v>
      </c>
      <c r="D39" s="19">
        <v>43.638714193233703</v>
      </c>
      <c r="E39" s="20">
        <v>20.435612312814701</v>
      </c>
      <c r="F39" s="19">
        <f>119*100/560</f>
        <v>21.25</v>
      </c>
      <c r="G39" s="19">
        <f>91*100/360</f>
        <v>25.277777777777779</v>
      </c>
      <c r="H39" s="19">
        <f>28*100/200</f>
        <v>14</v>
      </c>
    </row>
    <row r="40" spans="1:8" s="10" customFormat="1" ht="11.25" x14ac:dyDescent="0.2">
      <c r="A40" s="6" t="s">
        <v>41</v>
      </c>
      <c r="B40" s="18" t="s">
        <v>15</v>
      </c>
      <c r="C40" s="19">
        <v>58.004989920359499</v>
      </c>
      <c r="D40" s="19">
        <v>48.939312070091098</v>
      </c>
      <c r="E40" s="20">
        <v>78.601766665325101</v>
      </c>
      <c r="F40" s="19">
        <v>78.7</v>
      </c>
      <c r="G40" s="19">
        <f>269*100/360</f>
        <v>74.722222222222229</v>
      </c>
      <c r="H40" s="19">
        <f>172*100/200</f>
        <v>86</v>
      </c>
    </row>
    <row r="41" spans="1:8" s="10" customFormat="1" ht="11.25" x14ac:dyDescent="0.2">
      <c r="A41" s="6" t="s">
        <v>42</v>
      </c>
      <c r="B41" s="18" t="s">
        <v>17</v>
      </c>
      <c r="C41" s="19">
        <v>5.4478144287945103</v>
      </c>
      <c r="D41" s="19">
        <v>7.4219737366751604</v>
      </c>
      <c r="E41" s="20">
        <v>0.96262102186022702</v>
      </c>
      <c r="F41" s="19">
        <v>0</v>
      </c>
      <c r="G41" s="19">
        <v>0</v>
      </c>
      <c r="H41" s="19">
        <v>0</v>
      </c>
    </row>
    <row r="42" spans="1:8" s="10" customFormat="1" ht="11.25" x14ac:dyDescent="0.2">
      <c r="A42" s="22" t="s">
        <v>43</v>
      </c>
      <c r="B42" s="23"/>
      <c r="C42" s="12"/>
      <c r="D42" s="13"/>
      <c r="E42" s="17"/>
      <c r="F42" s="12"/>
      <c r="G42" s="13"/>
      <c r="H42" s="17"/>
    </row>
    <row r="43" spans="1:8" s="10" customFormat="1" ht="11.25" x14ac:dyDescent="0.2">
      <c r="A43" s="6" t="s">
        <v>44</v>
      </c>
      <c r="B43" s="23" t="s">
        <v>3</v>
      </c>
      <c r="C43" s="19">
        <v>100</v>
      </c>
      <c r="D43" s="19">
        <v>100</v>
      </c>
      <c r="E43" s="20">
        <v>100</v>
      </c>
      <c r="F43" s="19">
        <v>100</v>
      </c>
      <c r="G43" s="19">
        <v>100</v>
      </c>
      <c r="H43" s="20">
        <v>100</v>
      </c>
    </row>
    <row r="44" spans="1:8" s="10" customFormat="1" ht="11.25" x14ac:dyDescent="0.2">
      <c r="A44" s="6"/>
      <c r="B44" s="11" t="s">
        <v>45</v>
      </c>
      <c r="C44" s="12"/>
      <c r="D44" s="13"/>
      <c r="E44" s="17"/>
      <c r="F44" s="12"/>
      <c r="G44" s="13"/>
      <c r="H44" s="17"/>
    </row>
    <row r="45" spans="1:8" s="10" customFormat="1" ht="12.75" customHeight="1" x14ac:dyDescent="0.2">
      <c r="A45" s="6" t="s">
        <v>46</v>
      </c>
      <c r="B45" s="18" t="s">
        <v>47</v>
      </c>
      <c r="C45" s="19">
        <v>5.1538549386100803</v>
      </c>
      <c r="D45" s="19">
        <v>7.4223258328180197</v>
      </c>
      <c r="E45" s="20">
        <v>0</v>
      </c>
      <c r="F45" s="19">
        <f>37*100/560</f>
        <v>6.6071428571428568</v>
      </c>
      <c r="G45" s="19">
        <f>27*100/360</f>
        <v>7.5</v>
      </c>
      <c r="H45" s="19">
        <f>10*100/200</f>
        <v>5</v>
      </c>
    </row>
    <row r="46" spans="1:8" s="10" customFormat="1" ht="11.25" customHeight="1" x14ac:dyDescent="0.2">
      <c r="A46" s="6" t="s">
        <v>48</v>
      </c>
      <c r="B46" s="18" t="s">
        <v>49</v>
      </c>
      <c r="C46" s="19">
        <v>45.789695519145099</v>
      </c>
      <c r="D46" s="19">
        <v>51.688686013936596</v>
      </c>
      <c r="E46" s="20">
        <v>32.387477588105703</v>
      </c>
      <c r="F46" s="19">
        <f>229*100/560</f>
        <v>40.892857142857146</v>
      </c>
      <c r="G46" s="19">
        <f>181*100/360</f>
        <v>50.277777777777779</v>
      </c>
      <c r="H46" s="19">
        <f>48*100/200</f>
        <v>24</v>
      </c>
    </row>
    <row r="47" spans="1:8" ht="12.75" customHeight="1" x14ac:dyDescent="0.25">
      <c r="A47" s="6" t="s">
        <v>50</v>
      </c>
      <c r="B47" s="18" t="s">
        <v>51</v>
      </c>
      <c r="C47" s="19">
        <v>42.1496916928741</v>
      </c>
      <c r="D47" s="19">
        <v>36.6128554003689</v>
      </c>
      <c r="E47" s="20">
        <v>54.7291129864266</v>
      </c>
      <c r="F47" s="19">
        <f>248*100/560</f>
        <v>44.285714285714285</v>
      </c>
      <c r="G47" s="19">
        <f>121*100/360</f>
        <v>33.611111111111114</v>
      </c>
      <c r="H47" s="19">
        <f>127*100/200</f>
        <v>63.5</v>
      </c>
    </row>
    <row r="48" spans="1:8" ht="12" customHeight="1" x14ac:dyDescent="0.25">
      <c r="A48" s="6" t="s">
        <v>52</v>
      </c>
      <c r="B48" s="18" t="s">
        <v>53</v>
      </c>
      <c r="C48" s="19">
        <v>6.81498077319874</v>
      </c>
      <c r="D48" s="19">
        <v>4.1439599673702103</v>
      </c>
      <c r="E48" s="20">
        <v>12.883409425467701</v>
      </c>
      <c r="F48" s="19">
        <f>45*100/560</f>
        <v>8.0357142857142865</v>
      </c>
      <c r="G48" s="19">
        <f>30*100/360</f>
        <v>8.3333333333333339</v>
      </c>
      <c r="H48" s="19">
        <f>15*100/200</f>
        <v>7.5</v>
      </c>
    </row>
    <row r="49" spans="1:8" ht="12" customHeight="1" x14ac:dyDescent="0.25">
      <c r="A49" s="6" t="s">
        <v>54</v>
      </c>
      <c r="B49" s="24" t="s">
        <v>55</v>
      </c>
      <c r="C49" s="25">
        <v>9.1777076171970298E-2</v>
      </c>
      <c r="D49" s="25">
        <v>0.13217278550634401</v>
      </c>
      <c r="E49" s="45">
        <v>0</v>
      </c>
      <c r="F49" s="46">
        <f>1*100/560</f>
        <v>0.17857142857142858</v>
      </c>
      <c r="G49" s="46">
        <f>1*100/360</f>
        <v>0.27777777777777779</v>
      </c>
      <c r="H49" s="26">
        <v>0</v>
      </c>
    </row>
    <row r="50" spans="1:8" x14ac:dyDescent="0.25">
      <c r="A50" s="27"/>
      <c r="B50" s="27"/>
      <c r="C50" s="27"/>
      <c r="D50" s="27"/>
      <c r="E50" s="28"/>
    </row>
    <row r="51" spans="1:8" x14ac:dyDescent="0.25">
      <c r="E51" s="31"/>
    </row>
    <row r="52" spans="1:8" x14ac:dyDescent="0.25">
      <c r="A52" s="32"/>
      <c r="B52" s="32"/>
      <c r="C52" s="32"/>
      <c r="D52" s="32"/>
      <c r="E52" s="31"/>
    </row>
    <row r="53" spans="1:8" x14ac:dyDescent="0.25">
      <c r="A53" s="33"/>
      <c r="B53" s="34"/>
      <c r="C53" s="31"/>
      <c r="D53" s="31"/>
      <c r="E53" s="31"/>
    </row>
    <row r="54" spans="1:8" x14ac:dyDescent="0.25">
      <c r="A54" s="33"/>
      <c r="B54" s="34"/>
      <c r="C54" s="31"/>
      <c r="D54" s="31"/>
      <c r="E54" s="31"/>
    </row>
    <row r="55" spans="1:8" x14ac:dyDescent="0.25">
      <c r="A55" s="33"/>
      <c r="B55" s="34"/>
      <c r="C55" s="31"/>
      <c r="D55" s="31"/>
      <c r="E55" s="31"/>
    </row>
    <row r="56" spans="1:8" x14ac:dyDescent="0.25">
      <c r="A56" s="35"/>
      <c r="B56" s="36"/>
      <c r="C56" s="31"/>
      <c r="D56" s="31"/>
      <c r="E56" s="31"/>
    </row>
    <row r="57" spans="1:8" x14ac:dyDescent="0.25">
      <c r="E57" s="31"/>
    </row>
    <row r="58" spans="1:8" x14ac:dyDescent="0.25">
      <c r="B58" s="32"/>
      <c r="C58" s="32"/>
      <c r="D58" s="32"/>
      <c r="E58" s="31"/>
    </row>
    <row r="60" spans="1:8" x14ac:dyDescent="0.25">
      <c r="A60" s="37"/>
      <c r="B60" s="37"/>
      <c r="C60" s="37"/>
      <c r="D60" s="37"/>
    </row>
    <row r="61" spans="1:8" x14ac:dyDescent="0.25">
      <c r="A61" s="37"/>
      <c r="B61" s="37"/>
      <c r="C61" s="37"/>
      <c r="D61" s="37"/>
      <c r="E61" s="37"/>
    </row>
    <row r="62" spans="1:8" x14ac:dyDescent="0.25">
      <c r="A62" s="38"/>
      <c r="B62" s="38"/>
      <c r="C62" s="38"/>
      <c r="D62" s="38"/>
      <c r="E62" s="37"/>
    </row>
    <row r="63" spans="1:8" x14ac:dyDescent="0.25">
      <c r="A63" s="39"/>
      <c r="B63" s="40"/>
      <c r="C63" s="37"/>
      <c r="D63" s="37"/>
      <c r="E63" s="37"/>
    </row>
    <row r="64" spans="1:8" x14ac:dyDescent="0.25">
      <c r="A64" s="39"/>
      <c r="B64" s="40"/>
      <c r="C64" s="37"/>
      <c r="D64" s="37"/>
      <c r="E64" s="37"/>
    </row>
    <row r="65" spans="1:5" ht="409.6" x14ac:dyDescent="0.25">
      <c r="A65" s="41"/>
      <c r="B65" s="41"/>
      <c r="C65" s="41"/>
      <c r="D65" s="41"/>
      <c r="E65" s="37"/>
    </row>
    <row r="66" spans="1:5" ht="409.6" x14ac:dyDescent="0.25">
      <c r="A66" s="39"/>
      <c r="B66" s="40"/>
      <c r="C66" s="37"/>
      <c r="D66" s="37"/>
      <c r="E66" s="37"/>
    </row>
    <row r="67" spans="1:5" x14ac:dyDescent="0.25">
      <c r="A67" s="39"/>
      <c r="B67" s="40"/>
      <c r="C67" s="37"/>
      <c r="D67" s="37"/>
      <c r="E67" s="37"/>
    </row>
    <row r="68" spans="1:5" x14ac:dyDescent="0.25">
      <c r="A68" s="39"/>
      <c r="B68" s="40"/>
      <c r="C68" s="37"/>
      <c r="D68" s="37"/>
      <c r="E68" s="37"/>
    </row>
    <row r="69" spans="1:5" x14ac:dyDescent="0.25">
      <c r="A69" s="39"/>
      <c r="B69" s="40"/>
      <c r="C69" s="37"/>
      <c r="D69" s="37"/>
      <c r="E69" s="37"/>
    </row>
  </sheetData>
  <mergeCells count="17">
    <mergeCell ref="G6:H6"/>
    <mergeCell ref="A7:A10"/>
    <mergeCell ref="B7:B10"/>
    <mergeCell ref="C7:E7"/>
    <mergeCell ref="F7:H7"/>
    <mergeCell ref="C8:C10"/>
    <mergeCell ref="D8:E8"/>
    <mergeCell ref="F8:F10"/>
    <mergeCell ref="G8:H8"/>
    <mergeCell ref="D9:D10"/>
    <mergeCell ref="E9:E10"/>
    <mergeCell ref="G9:G10"/>
    <mergeCell ref="H9:H10"/>
    <mergeCell ref="A5:B5"/>
    <mergeCell ref="A2:H2"/>
    <mergeCell ref="A3:H3"/>
    <mergeCell ref="C4:E4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P75_YaroshTN</dc:creator>
  <cp:lastModifiedBy>perepis1</cp:lastModifiedBy>
  <cp:lastPrinted>2017-10-31T02:08:17Z</cp:lastPrinted>
  <dcterms:created xsi:type="dcterms:W3CDTF">2017-10-31T01:47:49Z</dcterms:created>
  <dcterms:modified xsi:type="dcterms:W3CDTF">2017-12-15T02:12:09Z</dcterms:modified>
</cp:coreProperties>
</file>